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kaka\Desktop\Dossier namory\"/>
    </mc:Choice>
  </mc:AlternateContent>
  <xr:revisionPtr revIDLastSave="0" documentId="13_ncr:1_{1D9AAED8-8582-4AD5-AE4C-57FEB214D9BD}" xr6:coauthVersionLast="47" xr6:coauthVersionMax="47" xr10:uidLastSave="{00000000-0000-0000-0000-000000000000}"/>
  <bookViews>
    <workbookView xWindow="-120" yWindow="-120" windowWidth="29040" windowHeight="15840" tabRatio="310" xr2:uid="{00000000-000D-0000-FFFF-FFFF00000000}"/>
  </bookViews>
  <sheets>
    <sheet name="PAS  2022 " sheetId="18" r:id="rId1"/>
    <sheet name="STAT PAS " sheetId="16" r:id="rId2"/>
  </sheets>
  <definedNames>
    <definedName name="_xlnm._FilterDatabase" localSheetId="0" hidden="1">'PAS  2022 '!$A$8:$T$91</definedName>
    <definedName name="_xlnm.Print_Titles" localSheetId="0">'PAS  2022 '!$8:$11</definedName>
    <definedName name="_xlnm.Print_Area" localSheetId="0">'PAS  2022 '!$A$1:$T$87</definedName>
    <definedName name="_xlnm.Print_Area" localSheetId="1">'STAT PAS '!$A$1:$V$35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0" i="16" l="1"/>
  <c r="I37" i="16" l="1"/>
  <c r="P5" i="18"/>
  <c r="E30" i="16" l="1"/>
  <c r="C30" i="16"/>
  <c r="Q22" i="16"/>
  <c r="P22" i="16"/>
  <c r="N22" i="16"/>
  <c r="M22" i="16"/>
  <c r="K22" i="16"/>
  <c r="J22" i="16"/>
  <c r="H22" i="16"/>
  <c r="G22" i="16"/>
  <c r="E22" i="16"/>
  <c r="C22" i="16"/>
  <c r="L22" i="16" l="1"/>
  <c r="R22" i="16"/>
  <c r="S22" i="16"/>
  <c r="T22" i="16"/>
  <c r="O22" i="16"/>
  <c r="I22" i="16"/>
  <c r="U22" i="16" l="1"/>
  <c r="W22" i="16" l="1"/>
  <c r="Q14" i="16" l="1"/>
  <c r="P14" i="16"/>
  <c r="N14" i="16"/>
  <c r="M14" i="16"/>
  <c r="K14" i="16"/>
  <c r="J14" i="16"/>
  <c r="H14" i="16"/>
  <c r="G14" i="16"/>
  <c r="E14" i="16"/>
  <c r="C14" i="16"/>
  <c r="U49" i="18"/>
  <c r="U50" i="18" s="1"/>
  <c r="N49" i="18"/>
  <c r="U66" i="18"/>
  <c r="U67" i="18" s="1"/>
  <c r="L14" i="16" l="1"/>
  <c r="O14" i="16"/>
  <c r="S14" i="16"/>
  <c r="R14" i="16"/>
  <c r="I14" i="16"/>
  <c r="T14" i="16"/>
  <c r="U14" i="16" l="1"/>
  <c r="W14" i="16" l="1"/>
  <c r="E28" i="16"/>
  <c r="C28" i="16"/>
  <c r="U68" i="18" l="1"/>
  <c r="U69" i="18" s="1"/>
  <c r="U13" i="18" l="1"/>
  <c r="U14" i="18" s="1"/>
  <c r="Q18" i="16"/>
  <c r="P18" i="16"/>
  <c r="N18" i="16"/>
  <c r="M18" i="16"/>
  <c r="K18" i="16"/>
  <c r="J18" i="16"/>
  <c r="H18" i="16"/>
  <c r="G18" i="16"/>
  <c r="E18" i="16"/>
  <c r="C18" i="16"/>
  <c r="E8" i="16"/>
  <c r="E23" i="16"/>
  <c r="E21" i="16" s="1"/>
  <c r="Q23" i="16"/>
  <c r="P23" i="16"/>
  <c r="N23" i="16"/>
  <c r="M23" i="16"/>
  <c r="K23" i="16"/>
  <c r="J23" i="16"/>
  <c r="H23" i="16"/>
  <c r="G23" i="16"/>
  <c r="C23" i="16"/>
  <c r="U34" i="18"/>
  <c r="U35" i="18" s="1"/>
  <c r="O18" i="16" l="1"/>
  <c r="L18" i="16"/>
  <c r="R18" i="16"/>
  <c r="S18" i="16"/>
  <c r="T18" i="16"/>
  <c r="I18" i="16"/>
  <c r="O23" i="16"/>
  <c r="T23" i="16"/>
  <c r="L23" i="16"/>
  <c r="R23" i="16"/>
  <c r="S23" i="16"/>
  <c r="I23" i="16"/>
  <c r="U18" i="16" l="1"/>
  <c r="U23" i="16"/>
  <c r="W23" i="16" l="1"/>
  <c r="W18" i="16"/>
  <c r="E20" i="16"/>
  <c r="U20" i="18"/>
  <c r="N87" i="18" l="1"/>
  <c r="U86" i="18"/>
  <c r="U87" i="18" s="1"/>
  <c r="N86" i="18"/>
  <c r="U76" i="18"/>
  <c r="U77" i="18" s="1"/>
  <c r="U73" i="18" l="1"/>
  <c r="U74" i="18" s="1"/>
  <c r="U75" i="18" s="1"/>
  <c r="M12" i="16" l="1"/>
  <c r="K12" i="16"/>
  <c r="J12" i="16"/>
  <c r="H12" i="16"/>
  <c r="G12" i="16"/>
  <c r="U70" i="18"/>
  <c r="U71" i="18" s="1"/>
  <c r="U72" i="18" s="1"/>
  <c r="U39" i="18"/>
  <c r="U36" i="18"/>
  <c r="U84" i="18"/>
  <c r="U85" i="18" s="1"/>
  <c r="U82" i="18"/>
  <c r="U83" i="18" s="1"/>
  <c r="U45" i="18"/>
  <c r="U46" i="18" s="1"/>
  <c r="U47" i="18" s="1"/>
  <c r="U48" i="18" s="1"/>
  <c r="U63" i="18"/>
  <c r="U64" i="18" s="1"/>
  <c r="U65" i="18" s="1"/>
  <c r="U57" i="18"/>
  <c r="U42" i="18"/>
  <c r="U43" i="18" s="1"/>
  <c r="U44" i="18" s="1"/>
  <c r="U51" i="18"/>
  <c r="U52" i="18" s="1"/>
  <c r="U53" i="18" s="1"/>
  <c r="U54" i="18" s="1"/>
  <c r="U55" i="18" s="1"/>
  <c r="U56" i="18" s="1"/>
  <c r="U78" i="18"/>
  <c r="U79" i="18" s="1"/>
  <c r="U80" i="18" s="1"/>
  <c r="U81" i="18" s="1"/>
  <c r="U31" i="18"/>
  <c r="U32" i="18" s="1"/>
  <c r="U33" i="18" s="1"/>
  <c r="U28" i="18"/>
  <c r="U29" i="18" s="1"/>
  <c r="U30" i="18" s="1"/>
  <c r="U27" i="18"/>
  <c r="U26" i="18"/>
  <c r="U21" i="18"/>
  <c r="U22" i="18" s="1"/>
  <c r="U16" i="18"/>
  <c r="U17" i="18" s="1"/>
  <c r="U18" i="18" s="1"/>
  <c r="U15" i="18"/>
  <c r="U58" i="18" l="1"/>
  <c r="U60" i="18"/>
  <c r="U24" i="18"/>
  <c r="U25" i="18" s="1"/>
  <c r="U23" i="18"/>
  <c r="U41" i="18"/>
  <c r="U40" i="18"/>
  <c r="U38" i="18"/>
  <c r="U37" i="18"/>
  <c r="D9" i="18"/>
  <c r="J9" i="18"/>
  <c r="E9" i="18"/>
  <c r="F9" i="18"/>
  <c r="G9" i="18"/>
  <c r="H9" i="18"/>
  <c r="I9" i="18"/>
  <c r="C9" i="18"/>
  <c r="E27" i="16"/>
  <c r="E11" i="16"/>
  <c r="E9" i="16"/>
  <c r="E19" i="16"/>
  <c r="E15" i="16"/>
  <c r="Q9" i="16"/>
  <c r="P9" i="16"/>
  <c r="N9" i="16"/>
  <c r="M9" i="16"/>
  <c r="K9" i="16"/>
  <c r="J9" i="16"/>
  <c r="H9" i="16"/>
  <c r="G9" i="16"/>
  <c r="C9" i="16"/>
  <c r="Q24" i="16"/>
  <c r="P24" i="16"/>
  <c r="N24" i="16"/>
  <c r="M24" i="16"/>
  <c r="K24" i="16"/>
  <c r="J24" i="16"/>
  <c r="H24" i="16"/>
  <c r="G24" i="16"/>
  <c r="E24" i="16"/>
  <c r="C24" i="16"/>
  <c r="Q21" i="16"/>
  <c r="P21" i="16"/>
  <c r="N21" i="16"/>
  <c r="M21" i="16"/>
  <c r="K21" i="16"/>
  <c r="J21" i="16"/>
  <c r="H21" i="16"/>
  <c r="G21" i="16"/>
  <c r="C21" i="16"/>
  <c r="C26" i="16"/>
  <c r="I9" i="16" l="1"/>
  <c r="U59" i="18"/>
  <c r="U62" i="18" s="1"/>
  <c r="U61" i="18"/>
  <c r="L24" i="16"/>
  <c r="L9" i="16"/>
  <c r="R9" i="16"/>
  <c r="T9" i="16"/>
  <c r="R24" i="16"/>
  <c r="O9" i="16"/>
  <c r="S9" i="16"/>
  <c r="L21" i="16"/>
  <c r="R21" i="16"/>
  <c r="S24" i="16"/>
  <c r="T24" i="16"/>
  <c r="O24" i="16"/>
  <c r="I24" i="16"/>
  <c r="S21" i="16"/>
  <c r="T21" i="16"/>
  <c r="O21" i="16"/>
  <c r="I21" i="16"/>
  <c r="U24" i="16" l="1"/>
  <c r="U9" i="16"/>
  <c r="U21" i="16"/>
  <c r="W21" i="16" l="1"/>
  <c r="W24" i="16"/>
  <c r="W9" i="16"/>
  <c r="G26" i="16" l="1"/>
  <c r="Q26" i="16" l="1"/>
  <c r="P26" i="16"/>
  <c r="Q25" i="16"/>
  <c r="P25" i="16"/>
  <c r="Q20" i="16"/>
  <c r="P20" i="16"/>
  <c r="Q19" i="16"/>
  <c r="P19" i="16"/>
  <c r="Q17" i="16"/>
  <c r="P17" i="16"/>
  <c r="Q16" i="16"/>
  <c r="P16" i="16"/>
  <c r="Q15" i="16"/>
  <c r="P15" i="16"/>
  <c r="Q13" i="16"/>
  <c r="P13" i="16"/>
  <c r="Q12" i="16"/>
  <c r="P12" i="16"/>
  <c r="S12" i="16" s="1"/>
  <c r="Q11" i="16"/>
  <c r="P11" i="16"/>
  <c r="Q10" i="16"/>
  <c r="P10" i="16"/>
  <c r="Q8" i="16"/>
  <c r="P8" i="16"/>
  <c r="N26" i="16"/>
  <c r="M26" i="16"/>
  <c r="N25" i="16"/>
  <c r="M25" i="16"/>
  <c r="N20" i="16"/>
  <c r="M20" i="16"/>
  <c r="N19" i="16"/>
  <c r="M19" i="16"/>
  <c r="N17" i="16"/>
  <c r="M17" i="16"/>
  <c r="N16" i="16"/>
  <c r="M16" i="16"/>
  <c r="N15" i="16"/>
  <c r="M15" i="16"/>
  <c r="N13" i="16"/>
  <c r="M13" i="16"/>
  <c r="N12" i="16"/>
  <c r="N11" i="16"/>
  <c r="M11" i="16"/>
  <c r="N10" i="16"/>
  <c r="M10" i="16"/>
  <c r="N8" i="16"/>
  <c r="M8" i="16"/>
  <c r="K26" i="16"/>
  <c r="J26" i="16"/>
  <c r="K25" i="16"/>
  <c r="J25" i="16"/>
  <c r="K20" i="16"/>
  <c r="J20" i="16"/>
  <c r="K19" i="16"/>
  <c r="J19" i="16"/>
  <c r="K17" i="16"/>
  <c r="J17" i="16"/>
  <c r="K16" i="16"/>
  <c r="J16" i="16"/>
  <c r="K15" i="16"/>
  <c r="J15" i="16"/>
  <c r="K13" i="16"/>
  <c r="J13" i="16"/>
  <c r="K11" i="16"/>
  <c r="J11" i="16"/>
  <c r="K10" i="16"/>
  <c r="J10" i="16"/>
  <c r="K8" i="16"/>
  <c r="J8" i="16"/>
  <c r="G10" i="16"/>
  <c r="H10" i="16"/>
  <c r="G11" i="16"/>
  <c r="H11" i="16"/>
  <c r="G13" i="16"/>
  <c r="H13" i="16"/>
  <c r="G15" i="16"/>
  <c r="H15" i="16"/>
  <c r="G16" i="16"/>
  <c r="H16" i="16"/>
  <c r="G17" i="16"/>
  <c r="H17" i="16"/>
  <c r="G19" i="16"/>
  <c r="H19" i="16"/>
  <c r="G20" i="16"/>
  <c r="H20" i="16"/>
  <c r="G25" i="16"/>
  <c r="H25" i="16"/>
  <c r="H26" i="16"/>
  <c r="I26" i="16" s="1"/>
  <c r="G8" i="16"/>
  <c r="H8" i="16"/>
  <c r="R10" i="16" l="1"/>
  <c r="S26" i="16"/>
  <c r="L12" i="16"/>
  <c r="G34" i="16"/>
  <c r="I13" i="16"/>
  <c r="L8" i="16"/>
  <c r="L11" i="16"/>
  <c r="L13" i="16"/>
  <c r="L26" i="16"/>
  <c r="O10" i="16"/>
  <c r="O12" i="16"/>
  <c r="O15" i="16"/>
  <c r="O16" i="16"/>
  <c r="O19" i="16"/>
  <c r="O25" i="16"/>
  <c r="I25" i="16"/>
  <c r="I16" i="16"/>
  <c r="R12" i="16"/>
  <c r="R15" i="16"/>
  <c r="R16" i="16"/>
  <c r="R25" i="16"/>
  <c r="R26" i="16"/>
  <c r="R13" i="16"/>
  <c r="L15" i="16"/>
  <c r="L16" i="16"/>
  <c r="L19" i="16"/>
  <c r="L25" i="16"/>
  <c r="O8" i="16"/>
  <c r="O11" i="16"/>
  <c r="O17" i="16"/>
  <c r="O20" i="16"/>
  <c r="I8" i="16"/>
  <c r="I10" i="16"/>
  <c r="I20" i="16"/>
  <c r="I17" i="16"/>
  <c r="O26" i="16"/>
  <c r="R17" i="16"/>
  <c r="R20" i="16"/>
  <c r="I19" i="16"/>
  <c r="I11" i="16"/>
  <c r="I15" i="16"/>
  <c r="I12" i="16"/>
  <c r="L10" i="16"/>
  <c r="L17" i="16"/>
  <c r="L20" i="16"/>
  <c r="O13" i="16"/>
  <c r="R8" i="16"/>
  <c r="R11" i="16"/>
  <c r="R19" i="16"/>
  <c r="H34" i="16"/>
  <c r="L34" i="16" l="1"/>
  <c r="E31" i="16"/>
  <c r="C31" i="16"/>
  <c r="E32" i="16" l="1"/>
  <c r="E10" i="16"/>
  <c r="E12" i="16"/>
  <c r="E13" i="16"/>
  <c r="E16" i="16"/>
  <c r="E17" i="16"/>
  <c r="E25" i="16"/>
  <c r="E29" i="16"/>
  <c r="C10" i="16"/>
  <c r="C11" i="16"/>
  <c r="C12" i="16"/>
  <c r="C13" i="16"/>
  <c r="C15" i="16"/>
  <c r="C16" i="16"/>
  <c r="C17" i="16"/>
  <c r="C19" i="16"/>
  <c r="C20" i="16"/>
  <c r="C25" i="16"/>
  <c r="C27" i="16"/>
  <c r="C29" i="16"/>
  <c r="C32" i="16"/>
  <c r="E26" i="16" l="1"/>
  <c r="E34" i="16" s="1"/>
  <c r="I34" i="16"/>
  <c r="O34" i="16"/>
  <c r="R34" i="16"/>
  <c r="S19" i="16"/>
  <c r="U19" i="16"/>
  <c r="T19" i="16"/>
  <c r="U20" i="16"/>
  <c r="T20" i="16"/>
  <c r="T25" i="16"/>
  <c r="T26" i="16"/>
  <c r="U26" i="16"/>
  <c r="U25" i="16"/>
  <c r="S25" i="16"/>
  <c r="S20" i="16"/>
  <c r="R36" i="16" l="1"/>
  <c r="W26" i="16"/>
  <c r="W20" i="16"/>
  <c r="W19" i="16"/>
  <c r="W25" i="16"/>
  <c r="F22" i="16"/>
  <c r="F30" i="16"/>
  <c r="F28" i="16"/>
  <c r="F14" i="16"/>
  <c r="F34" i="16"/>
  <c r="F24" i="16"/>
  <c r="F20" i="16" l="1"/>
  <c r="F18" i="16"/>
  <c r="F31" i="16"/>
  <c r="F26" i="16"/>
  <c r="F19" i="16"/>
  <c r="F21" i="16"/>
  <c r="F12" i="16"/>
  <c r="F10" i="16"/>
  <c r="F9" i="16"/>
  <c r="F8" i="16"/>
  <c r="F23" i="16"/>
  <c r="F16" i="16"/>
  <c r="F13" i="16"/>
  <c r="F11" i="16"/>
  <c r="F17" i="16"/>
  <c r="F25" i="16"/>
  <c r="F15" i="16"/>
  <c r="C8" i="16" l="1"/>
  <c r="T9" i="18"/>
  <c r="P9" i="18"/>
  <c r="O9" i="18"/>
  <c r="N9" i="18"/>
  <c r="M9" i="18"/>
  <c r="W35" i="16"/>
  <c r="W33" i="16"/>
  <c r="Q34" i="16"/>
  <c r="N34" i="16"/>
  <c r="Q36" i="16" s="1"/>
  <c r="Q37" i="16" s="1"/>
  <c r="K34" i="16"/>
  <c r="K35" i="16" s="1"/>
  <c r="Q35" i="16" l="1"/>
  <c r="R39" i="16"/>
  <c r="C34" i="16"/>
  <c r="D30" i="16" s="1"/>
  <c r="J34" i="16"/>
  <c r="P34" i="16"/>
  <c r="M34" i="16"/>
  <c r="S10" i="16"/>
  <c r="T13" i="16"/>
  <c r="T17" i="16"/>
  <c r="T11" i="16"/>
  <c r="U10" i="16"/>
  <c r="U17" i="16"/>
  <c r="U12" i="16"/>
  <c r="U16" i="16"/>
  <c r="S11" i="16"/>
  <c r="T10" i="16"/>
  <c r="U15" i="16"/>
  <c r="T12" i="16"/>
  <c r="T16" i="16"/>
  <c r="T15" i="16"/>
  <c r="U8" i="16"/>
  <c r="S8" i="16"/>
  <c r="S13" i="16"/>
  <c r="S16" i="16"/>
  <c r="S15" i="16"/>
  <c r="T8" i="16"/>
  <c r="S17" i="16"/>
  <c r="U13" i="16"/>
  <c r="P36" i="16" l="1"/>
  <c r="D23" i="16"/>
  <c r="D28" i="16"/>
  <c r="D18" i="16"/>
  <c r="D9" i="16"/>
  <c r="D22" i="16"/>
  <c r="D14" i="16"/>
  <c r="W17" i="16"/>
  <c r="W10" i="16"/>
  <c r="W16" i="16"/>
  <c r="W13" i="16"/>
  <c r="W15" i="16"/>
  <c r="W12" i="16"/>
  <c r="W8" i="16"/>
  <c r="D24" i="16"/>
  <c r="D21" i="16"/>
  <c r="S34" i="16"/>
  <c r="T34" i="16"/>
  <c r="D10" i="16"/>
  <c r="D31" i="16"/>
  <c r="D19" i="16"/>
  <c r="D27" i="16"/>
  <c r="D25" i="16"/>
  <c r="D26" i="16"/>
  <c r="D20" i="16"/>
  <c r="F27" i="16"/>
  <c r="D29" i="16"/>
  <c r="D17" i="16"/>
  <c r="D32" i="16"/>
  <c r="D12" i="16"/>
  <c r="D13" i="16"/>
  <c r="D8" i="16"/>
  <c r="D16" i="16"/>
  <c r="D11" i="16"/>
  <c r="N35" i="16"/>
  <c r="D15" i="16"/>
  <c r="F32" i="16"/>
  <c r="F29" i="16"/>
  <c r="U11" i="16"/>
  <c r="H35" i="16"/>
  <c r="S38" i="16" l="1"/>
  <c r="U34" i="16"/>
  <c r="T35" i="16" s="1"/>
  <c r="D34" i="16"/>
  <c r="W11" i="16"/>
  <c r="S39" i="16" l="1"/>
  <c r="V11" i="16"/>
  <c r="V30" i="16"/>
  <c r="V31" i="16"/>
  <c r="V32" i="16"/>
  <c r="V27" i="16"/>
  <c r="V33" i="16"/>
  <c r="V28" i="16"/>
  <c r="V34" i="16"/>
  <c r="V29" i="16"/>
  <c r="V22" i="16"/>
  <c r="V14" i="16"/>
  <c r="V23" i="16"/>
  <c r="V18" i="16"/>
  <c r="V24" i="16"/>
  <c r="V21" i="16"/>
  <c r="V9" i="16"/>
  <c r="V20" i="16"/>
  <c r="V25" i="16"/>
  <c r="V26" i="16"/>
  <c r="V19" i="16"/>
  <c r="V17" i="16"/>
  <c r="V16" i="16"/>
  <c r="V15" i="16"/>
  <c r="V10" i="16"/>
  <c r="V8" i="16"/>
  <c r="V13" i="16"/>
  <c r="V12" i="16"/>
  <c r="W34" i="16"/>
</calcChain>
</file>

<file path=xl/sharedStrings.xml><?xml version="1.0" encoding="utf-8"?>
<sst xmlns="http://schemas.openxmlformats.org/spreadsheetml/2006/main" count="522" uniqueCount="322">
  <si>
    <t>REPUBLIQUE DE COTE D'IVOIRE</t>
  </si>
  <si>
    <t>DIRECTION GENERALE DU BUDGET ET DES FINANCES</t>
  </si>
  <si>
    <t>Union-Discipline-Travail</t>
  </si>
  <si>
    <t>Actions</t>
  </si>
  <si>
    <t>Période d'exécution</t>
  </si>
  <si>
    <t>Résultats Attendus</t>
  </si>
  <si>
    <t>Preuves de réalisation</t>
  </si>
  <si>
    <t>Début</t>
  </si>
  <si>
    <t>DAS</t>
  </si>
  <si>
    <t>OO 2.1: INSTITUER DES RENCONTRES DE REFLEXION ET D’ANTICIPATION POUR AMELIORER LA PREVISIBILITE DES OOERATIONS</t>
  </si>
  <si>
    <t>DGBF</t>
  </si>
  <si>
    <t>DPSB</t>
  </si>
  <si>
    <t>OO 3.1: AMELIORER L’EFFICACITE ET L’EFFICIENCE DE LA DEPENSE PUBLIQUE</t>
  </si>
  <si>
    <t>DCB</t>
  </si>
  <si>
    <t>Fin du trimestre</t>
  </si>
  <si>
    <t>45 jours après la fin du trimestre</t>
  </si>
  <si>
    <t>Lien internet</t>
  </si>
  <si>
    <t>Rapport du séminaire</t>
  </si>
  <si>
    <t>CEADP</t>
  </si>
  <si>
    <t>DPE</t>
  </si>
  <si>
    <t>OS2 : AMELIORER LA PREVISIBILITE DES OPERATIONS</t>
  </si>
  <si>
    <t>OS3 : CONSOLIDER LA MAITRISE DE LA DEPENSE PUBLIQUE</t>
  </si>
  <si>
    <t>DIRSOLDE</t>
  </si>
  <si>
    <t>OO 3.2 : RENFORCER LA TRANSPARENCE ET LE CONTROLE DE L’EXECUTION DES LOIS DE FINANCES</t>
  </si>
  <si>
    <t>Copies des CCM élaborées</t>
  </si>
  <si>
    <t xml:space="preserve">Les CCM sont élaborées </t>
  </si>
  <si>
    <t>Copie du projet de DRB</t>
  </si>
  <si>
    <t>Copie du courrier de transmission au Cabinet</t>
  </si>
  <si>
    <t>Ref</t>
  </si>
  <si>
    <t xml:space="preserve">Direction </t>
  </si>
  <si>
    <t>Nombre d'activités</t>
  </si>
  <si>
    <t>Échéances Mesures</t>
  </si>
  <si>
    <t>Premier trimestre</t>
  </si>
  <si>
    <t>deuxième trimestre</t>
  </si>
  <si>
    <t>troisième Trimestre</t>
  </si>
  <si>
    <t>quatrième Trimestre</t>
  </si>
  <si>
    <t>TOTAL</t>
  </si>
  <si>
    <t>En cours</t>
  </si>
  <si>
    <t>Réalisé</t>
  </si>
  <si>
    <t>total</t>
  </si>
  <si>
    <t>taux</t>
  </si>
  <si>
    <t>Nouveau</t>
  </si>
  <si>
    <t>Taux de réalisation</t>
  </si>
  <si>
    <t>Objectif Stratégique</t>
  </si>
  <si>
    <t>Objectif Opérationnel</t>
  </si>
  <si>
    <t>Projet</t>
  </si>
  <si>
    <t>Fin</t>
  </si>
  <si>
    <t>Échéances Projets</t>
  </si>
  <si>
    <t>point de mise en œuvre</t>
  </si>
  <si>
    <t>Structures associées</t>
  </si>
  <si>
    <t>Structures responsables</t>
  </si>
  <si>
    <t>DTI</t>
  </si>
  <si>
    <t>DOCD</t>
  </si>
  <si>
    <t>DBE</t>
  </si>
  <si>
    <t>CONAFIP</t>
  </si>
  <si>
    <t>PA</t>
  </si>
  <si>
    <t>PAS</t>
  </si>
  <si>
    <t>PEF</t>
  </si>
  <si>
    <t>x</t>
  </si>
  <si>
    <t>Rapport de formation</t>
  </si>
  <si>
    <t>La société civile est associée à travers des séances de travail qui ont été organisées</t>
  </si>
  <si>
    <t>Compte rendu de la rencontre</t>
  </si>
  <si>
    <t>OO 2.2 : METTRE EN PLACE DES OUTILS PERFORMANTS DE PREVISION</t>
  </si>
  <si>
    <t>Fin du mois</t>
  </si>
  <si>
    <t>15 jours après la fin de chaque mois</t>
  </si>
  <si>
    <t>fin août</t>
  </si>
  <si>
    <t>Le Rapport est produit</t>
  </si>
  <si>
    <t>Copies du rapport produit</t>
  </si>
  <si>
    <t>Copie du soit transmis</t>
  </si>
  <si>
    <t>Rapport du Séminaire</t>
  </si>
  <si>
    <t>Copie du Cadrage budgétaire</t>
  </si>
  <si>
    <t>Copie du soit-transmis au Parlement</t>
  </si>
  <si>
    <t>Courrier de transmission au Parlement</t>
  </si>
  <si>
    <t>Note de transmission</t>
  </si>
  <si>
    <t xml:space="preserve">Comptes rendus des séances échanges </t>
  </si>
  <si>
    <t>Le cadrage budgétaire est disponible</t>
  </si>
  <si>
    <t>Compte rendu des séances d'analyse des RAP et liste de présence</t>
  </si>
  <si>
    <t>Copie des courriers de transmission des ministères avec la date de réception</t>
  </si>
  <si>
    <t xml:space="preserve">Comptes rendus des séances de travail avec la société civile </t>
  </si>
  <si>
    <t>Le projet de DRB est disponible</t>
  </si>
  <si>
    <t>Le projet de DRB validé par le DGBF est transmis au Cabinet</t>
  </si>
  <si>
    <t>Copie du courrier de transmission à la Cour des comptes</t>
  </si>
  <si>
    <t>Les CCM sont publiées sur le site de la DGBF</t>
  </si>
  <si>
    <t>Le Rapport est publié sur le site de la DGBF</t>
  </si>
  <si>
    <t>Les données des comptables et celles des ordonnateurs sont concordantes</t>
  </si>
  <si>
    <t>Copie des états de rapprochement des données</t>
  </si>
  <si>
    <t>DAS
DPSB</t>
  </si>
  <si>
    <t>DBE
DPSB</t>
  </si>
  <si>
    <t xml:space="preserve">   DIRECTION GENERALE DU BUDGET ET DES FINANCES</t>
  </si>
  <si>
    <t>fin juin</t>
  </si>
  <si>
    <t>Statut actions</t>
  </si>
  <si>
    <t>Statut projets</t>
  </si>
  <si>
    <t xml:space="preserve">Cout estimatif </t>
  </si>
  <si>
    <t>PTG</t>
  </si>
  <si>
    <t xml:space="preserve">Les CCM sont élaborées et signées par le Ministre du Budget et du Portefeuille de l'Etat </t>
  </si>
  <si>
    <t>Les Ordonnateurs des EPN sont sensibilisés sur les mesures d'encadrement de la gestion 2022</t>
  </si>
  <si>
    <t>Les Contrôleurs Budgétaires sont sensibilisés sur les mesures d'encadrement de la gestion 2022</t>
  </si>
  <si>
    <t xml:space="preserve">Les rapports de test d’exécution des budgets des EPN </t>
  </si>
  <si>
    <t>Les rapports de test d’exécution des budgets des Ambassades</t>
  </si>
  <si>
    <t xml:space="preserve">Les rapports de test d’exécution des budgets des CT </t>
  </si>
  <si>
    <t>L'avant-projet de loi portant  budget de l'Etat 2023 est disponible</t>
  </si>
  <si>
    <t>Copie de l'avant-projet du budget de l'Etat 2023</t>
  </si>
  <si>
    <t>Copie du projet de l'annexe 4 à la Loi de finances de l'année 2023</t>
  </si>
  <si>
    <t>Un projet de Budget citoyen 2022 est élaboré</t>
  </si>
  <si>
    <t>Copie du projet de Budget citoyen 2022</t>
  </si>
  <si>
    <t>Le projet de Budget citoyen 2022 est validé par le DGBF et transmis au Cabinet</t>
  </si>
  <si>
    <t xml:space="preserve">Le Budget citoyen 2022 est finalisé et publié sur le site internet de la DGBF </t>
  </si>
  <si>
    <t>Le séminaire de pré validation du Projet de la DRB 2023-2025 est réalisé</t>
  </si>
  <si>
    <t>La situation des demandes et de l'octroi des crédits complémentaires est produite chaque mois</t>
  </si>
  <si>
    <t>Copie des situations mensuelles des demandes et de l'octroi des crédits complémentaires</t>
  </si>
  <si>
    <t xml:space="preserve">Copie du courrier de transmission au Cabinet </t>
  </si>
  <si>
    <t>La situation des demandes et de l'octroi des d'avances de trésorerie est disponible chaque mois</t>
  </si>
  <si>
    <t>Canevas type de présentation des RAP est mis à jour</t>
  </si>
  <si>
    <t>Canevas type de présentation des RAP</t>
  </si>
  <si>
    <t>RAP réceptionnés</t>
  </si>
  <si>
    <t>RAP analysés</t>
  </si>
  <si>
    <t>Rapports d'analyse des RAP et le RGP disponibles</t>
  </si>
  <si>
    <t>Rapports d'analyse et RGP</t>
  </si>
  <si>
    <t>Atelier de validation technique du RGP organisé</t>
  </si>
  <si>
    <t>Rapport de l’atelier</t>
  </si>
  <si>
    <t>Rapports d'analyse des RAP transmis au cabinet</t>
  </si>
  <si>
    <t>Projet de l'annexe 4  de la Loi de finances de l'année 2023 produit</t>
  </si>
  <si>
    <t>Atelier de validation technique du projet de l'annexe 4 à la Loi de finances de l'année 2023 réalisé</t>
  </si>
  <si>
    <t>Rapport d'atelier et copie de l'annexe 4 à la Loi de finances de l'année 2023</t>
  </si>
  <si>
    <t>Annexe 4 à la Loi de finances de l'année 2023 transmise</t>
  </si>
  <si>
    <t>Rapports des sessions de formation</t>
  </si>
  <si>
    <t>Plan de formation 2022 validé. Modules de formation sur le budget-programmes actualisés</t>
  </si>
  <si>
    <t>Plan de formation. Copies des modules</t>
  </si>
  <si>
    <t>08 sessions de formation organisées. 200 acteurs de la gestion budgétaire formés sur des thématiques du budget programmes</t>
  </si>
  <si>
    <t>06 sessions de formation organisées. 150 acteurs de la gestion formés sur les thématiques du budget-programmes</t>
  </si>
  <si>
    <t>12 sessions de formation organisées. 300 acteurs de la gestion formés sur les thématiques du budget-programmes</t>
  </si>
  <si>
    <t>DFDC</t>
  </si>
  <si>
    <t>CELIOPE</t>
  </si>
  <si>
    <t>OS1 : RENFORCER L'AUTOMATISATION DES OPERATIONS</t>
  </si>
  <si>
    <t>OO 3.4 : RENFORCER LES ACTIONS DE COMMUNICATION SUR L’EVOLUTION DES INDICATEURS BUDGETAIRES</t>
  </si>
  <si>
    <t xml:space="preserve">OO 1.1 :  AMELIORER LES PERFORMANCES DES OUTILS INFORMATIQUES </t>
  </si>
  <si>
    <t>OO.3.3 METTRE EN PLACE DES OUTILS D’EVALUATION DE L’OPTIMALITE DE LA DEPENSE</t>
  </si>
  <si>
    <t>La situation sur l'évolution des allocations des crédits complémentaires est transmise chaque mois au Cabinet</t>
  </si>
  <si>
    <t>Rapport d’évaluation du trimestre</t>
  </si>
  <si>
    <t>Les DAF sont évalués</t>
  </si>
  <si>
    <t>45 jours après la fin de chaque trimestre</t>
  </si>
  <si>
    <t>Projet de Courrier transmis à la signature du Ministre du Budget et du Portefeuille de l’Etat</t>
  </si>
  <si>
    <t>Fin Janvier</t>
  </si>
  <si>
    <t>Copie des statistiques produits</t>
  </si>
  <si>
    <t>Des statistiques d'exploitation trimestriel sur l'utilisation de l'applicatif sont produits</t>
  </si>
  <si>
    <t>Une note d'analyse de l'évolution des demandes et de l'octroi des crédits complémentaires est produite chaque mois</t>
  </si>
  <si>
    <t>Copies de la note d'analyse   des demandes et de l'octroi des crédits complémentaires</t>
  </si>
  <si>
    <t>Capture d'écrans, Lien de l'applicatif</t>
  </si>
  <si>
    <t>Les tests sur l’exécution du budget des Collectivités dans SIGOBE ont été réalisés</t>
  </si>
  <si>
    <t>Les tests sur l’exécution du budget des EPN dans SIGOBE ont été réalisés</t>
  </si>
  <si>
    <t>Les tests sur l’exécution du budget des RNE dans SIGOBE ont été réalisés</t>
  </si>
  <si>
    <t>Les Responsables de programme, les Coordonnateurs et chefs de projet sont sensibilisés sur les mesures d'encadrement de la gestion 2022</t>
  </si>
  <si>
    <t>Les Responsables de la Fonction Financière Ministérielle, les DAF des ministères et institutions sont sensibilisés sur les mesures d'encadrement de la gestion 2022</t>
  </si>
  <si>
    <t>L'avant  projet de DPBEP 2023-2025 est disponible</t>
  </si>
  <si>
    <t>Copie de l'avant projet de DPBEP 2023-2025</t>
  </si>
  <si>
    <t>Le séminaire de pré validation de l'avant projet de DPBEP 2023-2025 est organisé</t>
  </si>
  <si>
    <t>Le projet de loi de finances 2023 est transmis au Parlement</t>
  </si>
  <si>
    <t>Le projet de TDR est produit</t>
  </si>
  <si>
    <t>Copie du projet de TDR produit</t>
  </si>
  <si>
    <t>La situation sur l'évolution des avances de trésorerie initiées par lettre d'avances est transmise chaque mois au Cabinet</t>
  </si>
  <si>
    <t>Copies de la note d'analyse  des demandes et de l'octroi des avances de trésorerie initiées par lettre d'avances</t>
  </si>
  <si>
    <t>Une note d'analyse de l'évolution des demandes et de l'octroi des avances de trésorerie initiées par lettre d'avances</t>
  </si>
  <si>
    <t>La cartographie des risques des directions et services  de la DGBF est élaborée</t>
  </si>
  <si>
    <t>Copie du la cartographie des risques des directions et services  de la DGBF</t>
  </si>
  <si>
    <t>DPE/DTI</t>
  </si>
  <si>
    <t>Copie des rapports d'audit</t>
  </si>
  <si>
    <t>Copie des TDR</t>
  </si>
  <si>
    <t>Les TDR  sont élaborés et validés</t>
  </si>
  <si>
    <t>Les acteurs  (RNE) à l’utilisation du SIGOBE ont été formés.</t>
  </si>
  <si>
    <t>Les acteurs (EPN) à l’utilisation du SIGOBE  ont été formé</t>
  </si>
  <si>
    <t>Les acteurs (Collectivités Territoriales) à l’utilisation du SIGOBE  ont été formé</t>
  </si>
  <si>
    <t>Des séances d'échanges avec les RFFiM et les Responsables de programme sont organisées chaque semestre</t>
  </si>
  <si>
    <t>Le tableau de suivi du solde budgétaire est disponible et produit chaque mois avec la note mensuelle sur les perspectives d'évolution de l'objectif du solde budgétaire et des mesures nécessaires pour son respect</t>
  </si>
  <si>
    <t>L'avant-projet de DPBEP 2023-2025 est transmis au Cabinet</t>
  </si>
  <si>
    <t>Le projet   de plan stratégique d’audit 2022-2024 est élaboré</t>
  </si>
  <si>
    <t>Le projet   de plan stratégique d’audit 2022-2024 est validé par le DGBF</t>
  </si>
  <si>
    <t>Copie  du projet de plan stratégique d’audit 2022-2024 validé</t>
  </si>
  <si>
    <t xml:space="preserve">Copie du  projet de plan stratégique d’audit 2022-2024 </t>
  </si>
  <si>
    <t>L'avant-projet de Loi de Règlement 2021 est disponible et transmis à la Cour des Comptes</t>
  </si>
  <si>
    <t>L'avant-projet de Loi de Règlement 2021 intégrant les observations de la Cour des Comptes est transmis au Cabinet</t>
  </si>
  <si>
    <t>Le projet de Loi de Règlement 2021 est finalisé et est transmis au Parlement</t>
  </si>
  <si>
    <t>Rapports de  campagne de vulgarisation</t>
  </si>
  <si>
    <t>Les critères retenus par le Comité d’évaluation sont transmis à l’ensemble des DAF des ministères,</t>
  </si>
  <si>
    <t>MINISTERE DU BUDGET ET DU PORTEFEUILLE DE L’ETAT</t>
  </si>
  <si>
    <t>L'applicatif eFournisseur est mis en ligne</t>
  </si>
  <si>
    <t>Un séminaire de validation du  projet de cahier de charges est organisé</t>
  </si>
  <si>
    <t>DTI
CELIOPE</t>
  </si>
  <si>
    <t>Les Directeurs Régionaux du Budget, et de la Solde sont sensibilisés sur les mesures d'encadrement de la gestion 2022</t>
  </si>
  <si>
    <t>Fin Mai  et 
Fin Septembre</t>
  </si>
  <si>
    <t>Les TDR ont été élaborés et validés par la hiérarchie</t>
  </si>
  <si>
    <t>copie des TDR</t>
  </si>
  <si>
    <t>Rapports de mission produits</t>
  </si>
  <si>
    <t>L'audit des 33  EPN est réalisé</t>
  </si>
  <si>
    <t xml:space="preserve">L'étude sur  l'optimisation des ressources propres des EPN est réalisée </t>
  </si>
  <si>
    <t>Rapport de l'étude</t>
  </si>
  <si>
    <t>Un plan d'action de la mise en œuvre des recommandations de  l'étude</t>
  </si>
  <si>
    <t>Copie du Plan d'actions</t>
  </si>
  <si>
    <t>Des campagnes de vulgarisation du budget citoyen 2022 sont organisées</t>
  </si>
  <si>
    <t>Rapport des campagnes</t>
  </si>
  <si>
    <t>Les opérateurs économiques et les acteurs de la dépense sont sensibilisés sur l’interdiction de constituer des passifs.</t>
  </si>
  <si>
    <t xml:space="preserve">L'applicatif  eFournisseurs est vulgarisé auprès des  opérateurs économiques </t>
  </si>
  <si>
    <t>Rapport de vulgarisation</t>
  </si>
  <si>
    <t>Un film animatique sur le budget citoyen a été produit et diffusé sur les  médias</t>
  </si>
  <si>
    <t>Copie du film animatique 
Rapport de diffusion</t>
  </si>
  <si>
    <t>Le fonctionnement  de la CELIOPE(rôles, mission, modes de saisine) est connu du grand public</t>
  </si>
  <si>
    <t>DTI/DAS/
DBE</t>
  </si>
  <si>
    <t>L'audit des quatre (04) directions centrales de la DGBF</t>
  </si>
  <si>
    <t xml:space="preserve">P3 :  Mettre en exploitation le module eFournisseur
</t>
  </si>
  <si>
    <t xml:space="preserve">P4 : Organiser des séances d'échanges entre la DGBF et les acteurs de la dépense publique sur les mesures d'encadrement de la gestion budgétaire 2022
</t>
  </si>
  <si>
    <t xml:space="preserve"> P11 : Produire régulièrement  une situation des avances de trésorerie initiées par lettre d'avances
</t>
  </si>
  <si>
    <t xml:space="preserve">P12 :  Elaborer les Documents de Programmation Pluriannuelle des Dépenses et Projets annuels de Performance 2023-2025
</t>
  </si>
  <si>
    <t xml:space="preserve">P13 :  Préparer dans les délais constitutionnels, le projet de loi de règlement 2021
</t>
  </si>
  <si>
    <t xml:space="preserve">P14 :  Identifier les mesures d'optimisation des ressources propres et de rationalisation des charges normatives des EPN
</t>
  </si>
  <si>
    <t xml:space="preserve">P15 :  Produire le Rapport Général sur la Performance (RGP) 2021
</t>
  </si>
  <si>
    <t>P1 : Réaliser les tests des fonctionnalités complémentaires (Ambassades, EPN et Collectivités Territoriales)  du SIGOBE</t>
  </si>
  <si>
    <t>DTI/ DAS/ DAS</t>
  </si>
  <si>
    <t>DTI/ DAS/ DCB</t>
  </si>
  <si>
    <t>DTI/ DAS/ DOCD</t>
  </si>
  <si>
    <t xml:space="preserve">PLAN D'ACTIONS STRATEGIQUES (PAS) 2022  DE LA DIRECTION GENERALE DU BUDGET ET DES FINANCES </t>
  </si>
  <si>
    <t>MINSTERE DU BUDGET ET DU PORTEFEUILLE DE L'ETAT</t>
  </si>
  <si>
    <t>DRMGB</t>
  </si>
  <si>
    <t>DTI/DRMGB/DAS/DBE/DFDC</t>
  </si>
  <si>
    <t>DPSB DRMGB</t>
  </si>
  <si>
    <t>DRMGB/
DBE/DPSB</t>
  </si>
  <si>
    <t>DRMGB/DBE/DTI/DAS/DFDC</t>
  </si>
  <si>
    <r>
      <rPr>
        <b/>
        <sz val="24"/>
        <color theme="1"/>
        <rFont val="Arial Narrow"/>
        <family val="2"/>
      </rPr>
      <t xml:space="preserve">A1 : </t>
    </r>
    <r>
      <rPr>
        <sz val="24"/>
        <color theme="1"/>
        <rFont val="Arial Narrow"/>
        <family val="2"/>
      </rPr>
      <t>Réaliser les tests sur l’exécution du budget des RNE dans SIGOBE</t>
    </r>
  </si>
  <si>
    <r>
      <rPr>
        <b/>
        <sz val="24"/>
        <color theme="1"/>
        <rFont val="Arial Narrow"/>
        <family val="2"/>
      </rPr>
      <t xml:space="preserve">A2 : </t>
    </r>
    <r>
      <rPr>
        <sz val="24"/>
        <color theme="1"/>
        <rFont val="Arial Narrow"/>
        <family val="2"/>
      </rPr>
      <t>Réaliser les tests sur l’exécution du budget des EPN dans SIGOBE</t>
    </r>
  </si>
  <si>
    <r>
      <rPr>
        <b/>
        <sz val="24"/>
        <color theme="1"/>
        <rFont val="Arial Narrow"/>
        <family val="2"/>
      </rPr>
      <t xml:space="preserve">A3 : </t>
    </r>
    <r>
      <rPr>
        <sz val="24"/>
        <color theme="1"/>
        <rFont val="Arial Narrow"/>
        <family val="2"/>
      </rPr>
      <t xml:space="preserve">Réaliser les tests l’exécution du budget des collectivités dans SIGOBE
</t>
    </r>
  </si>
  <si>
    <r>
      <rPr>
        <b/>
        <sz val="24"/>
        <color theme="1"/>
        <rFont val="Arial Narrow"/>
        <family val="2"/>
      </rPr>
      <t>A7 :</t>
    </r>
    <r>
      <rPr>
        <sz val="24"/>
        <color theme="1"/>
        <rFont val="Arial Narrow"/>
        <family val="2"/>
      </rPr>
      <t xml:space="preserve"> Mettre en ligne le module eFournisseur</t>
    </r>
  </si>
  <si>
    <r>
      <rPr>
        <b/>
        <sz val="24"/>
        <color theme="1"/>
        <rFont val="Arial Narrow"/>
        <family val="2"/>
      </rPr>
      <t>A8 </t>
    </r>
    <r>
      <rPr>
        <sz val="24"/>
        <color theme="1"/>
        <rFont val="Arial Narrow"/>
        <family val="2"/>
      </rPr>
      <t xml:space="preserve">: Produire des statistiques trimestriels sur l'utilisation du module « eFournisseur » par les usagers </t>
    </r>
  </si>
  <si>
    <r>
      <rPr>
        <b/>
        <sz val="24"/>
        <color theme="1"/>
        <rFont val="Arial Narrow"/>
        <family val="2"/>
      </rPr>
      <t>A10:</t>
    </r>
    <r>
      <rPr>
        <sz val="24"/>
        <color theme="1"/>
        <rFont val="Arial Narrow"/>
        <family val="2"/>
      </rPr>
      <t xml:space="preserve"> Organiser une séance d'échanges avec  les Responsables de la Fonction Financière Ministérielle et les DAF des institutions</t>
    </r>
  </si>
  <si>
    <r>
      <rPr>
        <b/>
        <sz val="24"/>
        <color theme="1"/>
        <rFont val="Arial Narrow"/>
        <family val="2"/>
      </rPr>
      <t xml:space="preserve">A11: </t>
    </r>
    <r>
      <rPr>
        <sz val="24"/>
        <color theme="1"/>
        <rFont val="Arial Narrow"/>
        <family val="2"/>
      </rPr>
      <t>Organiser une séance d'échanges avec les Ordonnateurs des EPN</t>
    </r>
  </si>
  <si>
    <r>
      <rPr>
        <b/>
        <sz val="24"/>
        <color theme="1"/>
        <rFont val="Arial Narrow"/>
        <family val="2"/>
      </rPr>
      <t xml:space="preserve">A12 : </t>
    </r>
    <r>
      <rPr>
        <sz val="24"/>
        <color theme="1"/>
        <rFont val="Arial Narrow"/>
        <family val="2"/>
      </rPr>
      <t>Organiser une séance d'échanges avec les Contrôleurs Budgétaires</t>
    </r>
  </si>
  <si>
    <r>
      <rPr>
        <b/>
        <sz val="24"/>
        <color theme="1"/>
        <rFont val="Arial Narrow"/>
        <family val="2"/>
      </rPr>
      <t xml:space="preserve">A18 </t>
    </r>
    <r>
      <rPr>
        <sz val="24"/>
        <color theme="1"/>
        <rFont val="Arial Narrow"/>
        <family val="2"/>
      </rPr>
      <t>: Transmettre l'avant-projet de DPBEP au Cabinet pour validation en vue de son adoption en Conseil des Ministres</t>
    </r>
  </si>
  <si>
    <r>
      <rPr>
        <b/>
        <sz val="24"/>
        <color theme="1"/>
        <rFont val="Arial Narrow"/>
        <family val="2"/>
      </rPr>
      <t xml:space="preserve">A27 : </t>
    </r>
    <r>
      <rPr>
        <sz val="24"/>
        <color theme="1"/>
        <rFont val="Arial Narrow"/>
        <family val="2"/>
      </rPr>
      <t>Produire chaque mois la situation des demandes et de l'octroi des avances de trésorerie initiées par lettre d'avances</t>
    </r>
  </si>
  <si>
    <r>
      <rPr>
        <b/>
        <sz val="24"/>
        <color theme="1"/>
        <rFont val="Arial Narrow"/>
        <family val="2"/>
      </rPr>
      <t xml:space="preserve">A29 </t>
    </r>
    <r>
      <rPr>
        <sz val="24"/>
        <color theme="1"/>
        <rFont val="Arial Narrow"/>
        <family val="2"/>
      </rPr>
      <t>: Transmettre chaque mois au Cabinet la situation sur l'évolution des avances de trésorerie initiées par lettre d'avances</t>
    </r>
  </si>
  <si>
    <r>
      <rPr>
        <b/>
        <sz val="24"/>
        <color theme="1"/>
        <rFont val="Arial Narrow"/>
        <family val="2"/>
      </rPr>
      <t xml:space="preserve">A33 </t>
    </r>
    <r>
      <rPr>
        <sz val="24"/>
        <color theme="1"/>
        <rFont val="Arial Narrow"/>
        <family val="2"/>
      </rPr>
      <t xml:space="preserve">: Organiser les séances de rapprochement entre les données des comptables et celles des ordonnateurs </t>
    </r>
  </si>
  <si>
    <r>
      <rPr>
        <b/>
        <sz val="24"/>
        <color theme="1"/>
        <rFont val="Arial Narrow"/>
        <family val="2"/>
      </rPr>
      <t xml:space="preserve">A34 : </t>
    </r>
    <r>
      <rPr>
        <sz val="24"/>
        <color theme="1"/>
        <rFont val="Arial Narrow"/>
        <family val="2"/>
      </rPr>
      <t>Préparer et transmettre l'avant-projet de Loi de Règlement 2021 à la Cour des Comptes</t>
    </r>
  </si>
  <si>
    <r>
      <rPr>
        <b/>
        <sz val="24"/>
        <color theme="1"/>
        <rFont val="Arial Narrow"/>
        <family val="2"/>
      </rPr>
      <t xml:space="preserve">A37 </t>
    </r>
    <r>
      <rPr>
        <sz val="24"/>
        <color theme="1"/>
        <rFont val="Arial Narrow"/>
        <family val="2"/>
      </rPr>
      <t>: Faire réaliser l'étude sur l'optimisation des ressources propres et de rationalisation des charges normatives des EPN</t>
    </r>
  </si>
  <si>
    <r>
      <rPr>
        <b/>
        <sz val="24"/>
        <color theme="1"/>
        <rFont val="Arial Narrow"/>
        <family val="2"/>
      </rPr>
      <t>A38</t>
    </r>
    <r>
      <rPr>
        <sz val="24"/>
        <color theme="1"/>
        <rFont val="Arial Narrow"/>
        <family val="2"/>
      </rPr>
      <t xml:space="preserve"> : Elaborer un plan d'actions de la mise en œuvre des recommandations issues de  l'étude</t>
    </r>
  </si>
  <si>
    <r>
      <rPr>
        <b/>
        <sz val="24"/>
        <color theme="1"/>
        <rFont val="Arial Narrow"/>
        <family val="2"/>
      </rPr>
      <t>A51 :</t>
    </r>
    <r>
      <rPr>
        <sz val="24"/>
        <color theme="1"/>
        <rFont val="Arial Narrow"/>
        <family val="2"/>
      </rPr>
      <t xml:space="preserve"> Elaborer la cartographie des risques des directions et services  de la DGBF </t>
    </r>
  </si>
  <si>
    <r>
      <rPr>
        <b/>
        <sz val="24"/>
        <color theme="1"/>
        <rFont val="Arial Narrow"/>
        <family val="2"/>
      </rPr>
      <t xml:space="preserve">A52 </t>
    </r>
    <r>
      <rPr>
        <sz val="24"/>
        <color theme="1"/>
        <rFont val="Arial Narrow"/>
        <family val="2"/>
      </rPr>
      <t xml:space="preserve">: Elaborer le projet de plan stratégique d’audit 2022-2024 
</t>
    </r>
  </si>
  <si>
    <r>
      <rPr>
        <b/>
        <sz val="24"/>
        <color theme="1"/>
        <rFont val="Arial Narrow"/>
        <family val="2"/>
      </rPr>
      <t xml:space="preserve">A53 : </t>
    </r>
    <r>
      <rPr>
        <sz val="24"/>
        <color theme="1"/>
        <rFont val="Arial Narrow"/>
        <family val="2"/>
      </rPr>
      <t xml:space="preserve">Faire valider par le DGBF le plan stratégique d’audit 2022-2024 et le transmettre au Cabinet
</t>
    </r>
  </si>
  <si>
    <r>
      <rPr>
        <b/>
        <sz val="24"/>
        <color theme="1"/>
        <rFont val="Arial Narrow"/>
        <family val="2"/>
      </rPr>
      <t>A54:</t>
    </r>
    <r>
      <rPr>
        <sz val="24"/>
        <color theme="1"/>
        <rFont val="Arial Narrow"/>
        <family val="2"/>
      </rPr>
      <t xml:space="preserve"> Elaborer les TDR  et les faire valider</t>
    </r>
  </si>
  <si>
    <r>
      <rPr>
        <b/>
        <sz val="24"/>
        <color theme="1"/>
        <rFont val="Arial Narrow"/>
        <family val="2"/>
      </rPr>
      <t xml:space="preserve">A55: </t>
    </r>
    <r>
      <rPr>
        <sz val="24"/>
        <color theme="1"/>
        <rFont val="Arial Narrow"/>
        <family val="2"/>
      </rPr>
      <t xml:space="preserve">Exécuter le plan d’audit 2022 au sein de quatre (04) directions centrales de la DGBF
</t>
    </r>
  </si>
  <si>
    <r>
      <rPr>
        <b/>
        <sz val="24"/>
        <color theme="1"/>
        <rFont val="Arial Narrow"/>
        <family val="2"/>
      </rPr>
      <t xml:space="preserve">A61 </t>
    </r>
    <r>
      <rPr>
        <sz val="24"/>
        <color theme="1"/>
        <rFont val="Arial Narrow"/>
        <family val="2"/>
      </rPr>
      <t>: Informer les opérateurs économiques sur le fonctionnement de la CELIOPE (rôles, mission, modes de saisine)</t>
    </r>
  </si>
  <si>
    <r>
      <rPr>
        <b/>
        <sz val="24"/>
        <color theme="1"/>
        <rFont val="Arial Narrow"/>
        <family val="2"/>
      </rPr>
      <t>A66</t>
    </r>
    <r>
      <rPr>
        <sz val="24"/>
        <color theme="1"/>
        <rFont val="Arial Narrow"/>
        <family val="2"/>
      </rPr>
      <t>: Actualiser le plan formation et des modules sur le Budget-programmes</t>
    </r>
  </si>
  <si>
    <r>
      <rPr>
        <b/>
        <sz val="24"/>
        <color theme="1"/>
        <rFont val="Arial Narrow"/>
        <family val="2"/>
      </rPr>
      <t>A69 :</t>
    </r>
    <r>
      <rPr>
        <sz val="24"/>
        <color theme="1"/>
        <rFont val="Arial Narrow"/>
        <family val="2"/>
      </rPr>
      <t xml:space="preserve"> Organiser la 2ème phase de formation des acteurs centraux sur le budget-programmes</t>
    </r>
  </si>
  <si>
    <r>
      <rPr>
        <b/>
        <sz val="24"/>
        <color theme="1"/>
        <rFont val="Arial Narrow"/>
        <family val="2"/>
      </rPr>
      <t>A71 :</t>
    </r>
    <r>
      <rPr>
        <sz val="24"/>
        <color theme="1"/>
        <rFont val="Arial Narrow"/>
        <family val="2"/>
      </rPr>
      <t xml:space="preserve"> Publier les Communications trimestrielles en Conseil des Ministres sur l'exécution du budget de l'Etat sur le site internet de la DGBF</t>
    </r>
  </si>
  <si>
    <r>
      <rPr>
        <b/>
        <sz val="24"/>
        <color theme="1"/>
        <rFont val="Arial Narrow"/>
        <family val="2"/>
      </rPr>
      <t>A75</t>
    </r>
    <r>
      <rPr>
        <sz val="24"/>
        <color theme="1"/>
        <rFont val="Arial Narrow"/>
        <family val="2"/>
      </rPr>
      <t>: Produire et publier sur le site web de la DGBF la Communication en Conseil des Ministres sur  la situation budgétaire des EPN à fin juin 2022</t>
    </r>
  </si>
  <si>
    <r>
      <rPr>
        <b/>
        <sz val="24"/>
        <color theme="1"/>
        <rFont val="Arial Narrow"/>
        <family val="2"/>
      </rPr>
      <t>A17 :</t>
    </r>
    <r>
      <rPr>
        <sz val="24"/>
        <color theme="1"/>
        <rFont val="Arial Narrow"/>
        <family val="2"/>
      </rPr>
      <t xml:space="preserve"> Organiser un séminaire de pré validation de l'avant- projet de DPBEP 2023-2025</t>
    </r>
  </si>
  <si>
    <r>
      <rPr>
        <b/>
        <sz val="24"/>
        <color theme="1"/>
        <rFont val="Arial Narrow"/>
        <family val="2"/>
      </rPr>
      <t>A32 :</t>
    </r>
    <r>
      <rPr>
        <sz val="24"/>
        <color theme="1"/>
        <rFont val="Arial Narrow"/>
        <family val="2"/>
      </rPr>
      <t xml:space="preserve"> Transmettre au Parlement l'annexe 4 à la Loi de finances de 2023</t>
    </r>
  </si>
  <si>
    <r>
      <rPr>
        <b/>
        <sz val="24"/>
        <color theme="1"/>
        <rFont val="Arial Narrow"/>
        <family val="2"/>
      </rPr>
      <t xml:space="preserve">A31 : </t>
    </r>
    <r>
      <rPr>
        <sz val="24"/>
        <color theme="1"/>
        <rFont val="Arial Narrow"/>
        <family val="2"/>
      </rPr>
      <t>Organiser un atelier de validation technique de l'annexe 4 à la Loi de finances de l'année 2023</t>
    </r>
  </si>
  <si>
    <r>
      <rPr>
        <b/>
        <sz val="24"/>
        <color theme="1"/>
        <rFont val="Arial Narrow"/>
        <family val="2"/>
      </rPr>
      <t>A36 :</t>
    </r>
    <r>
      <rPr>
        <sz val="24"/>
        <color theme="1"/>
        <rFont val="Arial Narrow"/>
        <family val="2"/>
      </rPr>
      <t xml:space="preserve"> Finaliser le projet de Loi de Règlement 2021 et le transmettre au Parlement</t>
    </r>
  </si>
  <si>
    <r>
      <rPr>
        <b/>
        <sz val="24"/>
        <color theme="1"/>
        <rFont val="Arial Narrow"/>
        <family val="2"/>
      </rPr>
      <t xml:space="preserve">A35 </t>
    </r>
    <r>
      <rPr>
        <sz val="24"/>
        <color theme="1"/>
        <rFont val="Arial Narrow"/>
        <family val="2"/>
      </rPr>
      <t>: Prendre en compte les observations de la Cour des Comptes, finaliser et transmettre au Cabinet l'avant-projet de Loi de Règlement 2021</t>
    </r>
  </si>
  <si>
    <r>
      <rPr>
        <b/>
        <sz val="24"/>
        <color theme="1"/>
        <rFont val="Arial Narrow"/>
        <family val="2"/>
      </rPr>
      <t xml:space="preserve">A43 : </t>
    </r>
    <r>
      <rPr>
        <sz val="24"/>
        <color theme="1"/>
        <rFont val="Arial Narrow"/>
        <family val="2"/>
      </rPr>
      <t>Organiser un atelier de validation technique du RGP</t>
    </r>
  </si>
  <si>
    <r>
      <rPr>
        <b/>
        <sz val="24"/>
        <color theme="1"/>
        <rFont val="Arial Narrow"/>
        <family val="2"/>
      </rPr>
      <t>A47 :</t>
    </r>
    <r>
      <rPr>
        <sz val="24"/>
        <color theme="1"/>
        <rFont val="Arial Narrow"/>
        <family val="2"/>
      </rPr>
      <t xml:space="preserve"> Présenter au DGBF pour validation le projet de Budget citoyen 2022 et le transmettre au Cabinet</t>
    </r>
  </si>
  <si>
    <r>
      <rPr>
        <b/>
        <sz val="24"/>
        <color theme="1"/>
        <rFont val="Arial Narrow"/>
        <family val="2"/>
      </rPr>
      <t>A44 :</t>
    </r>
    <r>
      <rPr>
        <sz val="24"/>
        <color theme="1"/>
        <rFont val="Arial Narrow"/>
        <family val="2"/>
      </rPr>
      <t xml:space="preserve"> Transmettre les rapports d'analyse et le RGP au Cabinet</t>
    </r>
  </si>
  <si>
    <r>
      <rPr>
        <b/>
        <sz val="24"/>
        <color theme="1"/>
        <rFont val="Arial Narrow"/>
        <family val="2"/>
      </rPr>
      <t xml:space="preserve">A45: </t>
    </r>
    <r>
      <rPr>
        <sz val="24"/>
        <color theme="1"/>
        <rFont val="Arial Narrow"/>
        <family val="2"/>
      </rPr>
      <t>Elaborer le projet de Budget citoyen 2022</t>
    </r>
  </si>
  <si>
    <r>
      <rPr>
        <b/>
        <sz val="24"/>
        <color theme="1"/>
        <rFont val="Arial Narrow"/>
        <family val="2"/>
      </rPr>
      <t>A39 :</t>
    </r>
    <r>
      <rPr>
        <sz val="24"/>
        <color theme="1"/>
        <rFont val="Arial Narrow"/>
        <family val="2"/>
      </rPr>
      <t>Mettre à jour le canevas type de présentation des RAP</t>
    </r>
  </si>
  <si>
    <r>
      <rPr>
        <b/>
        <sz val="24"/>
        <color theme="1"/>
        <rFont val="Arial Narrow"/>
        <family val="2"/>
      </rPr>
      <t>A49 :</t>
    </r>
    <r>
      <rPr>
        <sz val="24"/>
        <color theme="1"/>
        <rFont val="Arial Narrow"/>
        <family val="2"/>
      </rPr>
      <t xml:space="preserve"> Réaliser et  diffuser un film animatique sur le budget citoyen à travers les médias</t>
    </r>
  </si>
  <si>
    <r>
      <rPr>
        <b/>
        <sz val="24"/>
        <color theme="1"/>
        <rFont val="Arial Narrow"/>
        <family val="2"/>
      </rPr>
      <t>A50 :</t>
    </r>
    <r>
      <rPr>
        <sz val="24"/>
        <color theme="1"/>
        <rFont val="Arial Narrow"/>
        <family val="2"/>
      </rPr>
      <t xml:space="preserve"> Organiser des campagnes de vulgarisation du Budget citoyen 2022</t>
    </r>
  </si>
  <si>
    <r>
      <rPr>
        <b/>
        <sz val="24"/>
        <color theme="1"/>
        <rFont val="Arial Narrow"/>
        <family val="2"/>
      </rPr>
      <t>A4 :</t>
    </r>
    <r>
      <rPr>
        <sz val="24"/>
        <color theme="1"/>
        <rFont val="Arial Narrow"/>
        <family val="2"/>
      </rPr>
      <t>Former les acteurs des RNE à l’utilisation du SIGOBE</t>
    </r>
  </si>
  <si>
    <r>
      <rPr>
        <b/>
        <sz val="24"/>
        <color theme="1"/>
        <rFont val="Arial Narrow"/>
        <family val="2"/>
      </rPr>
      <t>A5 :</t>
    </r>
    <r>
      <rPr>
        <sz val="24"/>
        <color theme="1"/>
        <rFont val="Arial Narrow"/>
        <family val="2"/>
      </rPr>
      <t xml:space="preserve"> Former les acteurs des EPN à l’utilisation du SIGOBE</t>
    </r>
  </si>
  <si>
    <r>
      <rPr>
        <b/>
        <sz val="24"/>
        <color theme="1"/>
        <rFont val="Arial Narrow"/>
        <family val="2"/>
      </rPr>
      <t xml:space="preserve">A22 : </t>
    </r>
    <r>
      <rPr>
        <sz val="24"/>
        <color theme="1"/>
        <rFont val="Arial Narrow"/>
        <family val="2"/>
      </rPr>
      <t>Produire un projet de cahier de charges</t>
    </r>
  </si>
  <si>
    <r>
      <rPr>
        <b/>
        <sz val="24"/>
        <color theme="1"/>
        <rFont val="Arial Narrow"/>
        <family val="2"/>
      </rPr>
      <t>A21 :</t>
    </r>
    <r>
      <rPr>
        <sz val="24"/>
        <color theme="1"/>
        <rFont val="Arial Narrow"/>
        <family val="2"/>
      </rPr>
      <t>Transmettre au Parlement le projet de Loi de Finances portant budget de l’Etat pour l’année 2023</t>
    </r>
  </si>
  <si>
    <r>
      <rPr>
        <b/>
        <sz val="24"/>
        <color theme="1"/>
        <rFont val="Arial Narrow"/>
        <family val="2"/>
      </rPr>
      <t xml:space="preserve">A20 : </t>
    </r>
    <r>
      <rPr>
        <sz val="24"/>
        <color theme="1"/>
        <rFont val="Arial Narrow"/>
        <family val="2"/>
      </rPr>
      <t xml:space="preserve"> Préparer l'avant-projet de Loi portant  budget de l'Etat au titre de l'année 2023</t>
    </r>
  </si>
  <si>
    <t>P6 : Faire un suivi régulier de l’évolution de l'exécution budgétaire et des risques liés au respect des objectifs de solde budgétaire</t>
  </si>
  <si>
    <r>
      <rPr>
        <b/>
        <sz val="24"/>
        <color theme="1"/>
        <rFont val="Arial Narrow"/>
        <family val="2"/>
      </rPr>
      <t>A19 :</t>
    </r>
    <r>
      <rPr>
        <sz val="24"/>
        <color theme="1"/>
        <rFont val="Arial Narrow"/>
        <family val="2"/>
      </rPr>
      <t xml:space="preserve"> Produire le cadrage budgétaire au titre de l'année 2023</t>
    </r>
  </si>
  <si>
    <r>
      <rPr>
        <b/>
        <sz val="24"/>
        <color theme="1"/>
        <rFont val="Arial Narrow"/>
        <family val="2"/>
      </rPr>
      <t>A26 :</t>
    </r>
    <r>
      <rPr>
        <sz val="24"/>
        <color theme="1"/>
        <rFont val="Arial Narrow"/>
        <family val="2"/>
      </rPr>
      <t xml:space="preserve"> Transmettre chaque mois au Cabinet la situation sur l'évolution des allocations des crédits complémentaires</t>
    </r>
  </si>
  <si>
    <t xml:space="preserve"> STATISTIQUES DES ACTIVITES DU PLAN D’ACTIONS STRATEGIQUES (PAS)  DE LA DIRECTION GENERALE DU BUDGET ET DES FINANCES : FIN JUIN GESTION 2022</t>
  </si>
  <si>
    <r>
      <t>Copie du tableau de solde et de la note sur les perspectives d'évolution</t>
    </r>
    <r>
      <rPr>
        <strike/>
        <sz val="24"/>
        <rFont val="Arial Narrow"/>
        <family val="2"/>
      </rPr>
      <t xml:space="preserve"> </t>
    </r>
    <r>
      <rPr>
        <sz val="24"/>
        <rFont val="Arial Narrow"/>
        <family val="2"/>
      </rPr>
      <t>de l'objectif du solde budgétaire</t>
    </r>
  </si>
  <si>
    <t>P18 :  Exécuter le plan d’audit 2022 au sein de quatre (04) directions centrales de la DGBF</t>
  </si>
  <si>
    <t xml:space="preserve"> P19 : Auditer  la gestion administrative et financière de 33 EPN</t>
  </si>
  <si>
    <t>P20 :  Produire la Déclaration sur les Risques Budgétaires 2023-2025</t>
  </si>
  <si>
    <t xml:space="preserve">P17 :  Elaborer  le plan stratégique d’audit 2022-2024 </t>
  </si>
  <si>
    <t xml:space="preserve">P16: Elaborer et vulgariser le Budget citoyen 2022 </t>
  </si>
  <si>
    <t xml:space="preserve">P21 :  Réaliser une Campagne de vulgarisation, d'informations et de sensibilisation des opérateurs économiques et des acteurs de la dépense </t>
  </si>
  <si>
    <t>P22 :  Procéder à l’évaluation trimestrielle des DAF</t>
  </si>
  <si>
    <t>P23: Renforcer les capacités des acteurs  budgétaires sur la gestion en mode budget- programmes</t>
  </si>
  <si>
    <t>P26 :  Produire semestriellement une Communication en Conseil des Ministres sur la situation budgétaire des EPN et les publier sur le site web de la DGBF</t>
  </si>
  <si>
    <t>P25 :  Produire et publier un Rapport à mi-parcours sur l'évolution de la situation économique et l'exécution du budget de l'Etat</t>
  </si>
  <si>
    <t>P24 : Poursuivre la production et la publication trimestrielle de la Communication en Conseil des Ministres sur l'exécution du budget de l'Etat</t>
  </si>
  <si>
    <r>
      <rPr>
        <b/>
        <sz val="24"/>
        <color theme="1"/>
        <rFont val="Arial Narrow"/>
        <family val="2"/>
      </rPr>
      <t>A74</t>
    </r>
    <r>
      <rPr>
        <sz val="24"/>
        <color theme="1"/>
        <rFont val="Arial Narrow"/>
        <family val="2"/>
      </rPr>
      <t xml:space="preserve"> : Produire et publier sur le site web de la DGBF la Communication en Conseil des Ministres sur  la situation budgétaire des EPN à fin décembre 2021</t>
    </r>
  </si>
  <si>
    <r>
      <rPr>
        <b/>
        <sz val="24"/>
        <color theme="1"/>
        <rFont val="Arial Narrow"/>
        <family val="2"/>
      </rPr>
      <t>A70:</t>
    </r>
    <r>
      <rPr>
        <sz val="24"/>
        <color theme="1"/>
        <rFont val="Arial Narrow"/>
        <family val="2"/>
      </rPr>
      <t>Produire trimestriellement les Communications en Conseil des Ministres sur l'exécution du budget</t>
    </r>
  </si>
  <si>
    <r>
      <rPr>
        <b/>
        <sz val="24"/>
        <color theme="1"/>
        <rFont val="Arial Narrow"/>
        <family val="2"/>
      </rPr>
      <t xml:space="preserve">A72 : </t>
    </r>
    <r>
      <rPr>
        <sz val="24"/>
        <color theme="1"/>
        <rFont val="Arial Narrow"/>
        <family val="2"/>
      </rPr>
      <t>Produire un rapport à mi-parcours sur l'évolution de la situation économique et l'exécution du budget</t>
    </r>
  </si>
  <si>
    <r>
      <rPr>
        <b/>
        <sz val="24"/>
        <color theme="1"/>
        <rFont val="Arial Narrow"/>
        <family val="2"/>
      </rPr>
      <t>A68 </t>
    </r>
    <r>
      <rPr>
        <sz val="24"/>
        <color theme="1"/>
        <rFont val="Arial Narrow"/>
        <family val="2"/>
      </rPr>
      <t>: Organiser des formations à la carte pour les acteurs centraux et déconcentrés sur le budget-programmes</t>
    </r>
  </si>
  <si>
    <r>
      <rPr>
        <b/>
        <sz val="24"/>
        <color theme="1"/>
        <rFont val="Arial Narrow"/>
        <family val="2"/>
      </rPr>
      <t>A67 :</t>
    </r>
    <r>
      <rPr>
        <sz val="24"/>
        <color theme="1"/>
        <rFont val="Arial Narrow"/>
        <family val="2"/>
      </rPr>
      <t xml:space="preserve"> Organiser la 1ere phase de formation des acteurs centraux sur le budget-programmes</t>
    </r>
  </si>
  <si>
    <r>
      <rPr>
        <b/>
        <sz val="24"/>
        <color theme="1"/>
        <rFont val="Arial Narrow"/>
        <family val="2"/>
      </rPr>
      <t>A65</t>
    </r>
    <r>
      <rPr>
        <sz val="24"/>
        <color theme="1"/>
        <rFont val="Arial Narrow"/>
        <family val="2"/>
      </rPr>
      <t xml:space="preserve"> : Procéder à l’évaluation chaque trimestre des DAF</t>
    </r>
  </si>
  <si>
    <r>
      <rPr>
        <b/>
        <sz val="24"/>
        <color theme="1"/>
        <rFont val="Arial Narrow"/>
        <family val="2"/>
      </rPr>
      <t>A64 :</t>
    </r>
    <r>
      <rPr>
        <sz val="24"/>
        <color theme="1"/>
        <rFont val="Arial Narrow"/>
        <family val="2"/>
      </rPr>
      <t xml:space="preserve"> Transmettre à l’ensemble des DAF des ministères, les critères retenus par le Comité d’évaluation</t>
    </r>
  </si>
  <si>
    <r>
      <t>A63 :</t>
    </r>
    <r>
      <rPr>
        <sz val="24"/>
        <color theme="1"/>
        <rFont val="Arial Narrow"/>
        <family val="2"/>
      </rPr>
      <t xml:space="preserve"> Vulgariser le module  eFournisseur auprès des  opérateurs économiques </t>
    </r>
  </si>
  <si>
    <r>
      <rPr>
        <b/>
        <sz val="24"/>
        <color theme="1"/>
        <rFont val="Arial Narrow"/>
        <family val="2"/>
      </rPr>
      <t xml:space="preserve">A62 </t>
    </r>
    <r>
      <rPr>
        <sz val="24"/>
        <color theme="1"/>
        <rFont val="Arial Narrow"/>
        <family val="2"/>
      </rPr>
      <t>: Sensibiliser les opérateurs économiques et les acteurs de la dépense  sur l’interdiction de constituer des passifs.</t>
    </r>
  </si>
  <si>
    <r>
      <rPr>
        <b/>
        <sz val="24"/>
        <color theme="1"/>
        <rFont val="Arial Narrow"/>
        <family val="2"/>
      </rPr>
      <t>A59 :</t>
    </r>
    <r>
      <rPr>
        <sz val="24"/>
        <color theme="1"/>
        <rFont val="Arial Narrow"/>
        <family val="2"/>
      </rPr>
      <t xml:space="preserve"> Organiser un séminaire de pré validation du Projet de la DRB 2023-2025</t>
    </r>
  </si>
  <si>
    <r>
      <rPr>
        <b/>
        <sz val="24"/>
        <color theme="1"/>
        <rFont val="Arial Narrow"/>
        <family val="2"/>
      </rPr>
      <t>A60 :</t>
    </r>
    <r>
      <rPr>
        <sz val="24"/>
        <color theme="1"/>
        <rFont val="Arial Narrow"/>
        <family val="2"/>
      </rPr>
      <t xml:space="preserve"> Transmettre au DGBF puis au Cabinet le projet de DRB pour validation</t>
    </r>
  </si>
  <si>
    <r>
      <rPr>
        <b/>
        <sz val="24"/>
        <color theme="1"/>
        <rFont val="Arial Narrow"/>
        <family val="2"/>
      </rPr>
      <t>A58 :</t>
    </r>
    <r>
      <rPr>
        <sz val="24"/>
        <color theme="1"/>
        <rFont val="Arial Narrow"/>
        <family val="2"/>
      </rPr>
      <t>Elaborer le projet de Déclaration sur les Risques Budgétaires (DRB)</t>
    </r>
  </si>
  <si>
    <r>
      <rPr>
        <b/>
        <sz val="24"/>
        <color theme="1"/>
        <rFont val="Arial Narrow"/>
        <family val="2"/>
      </rPr>
      <t xml:space="preserve">A57 : </t>
    </r>
    <r>
      <rPr>
        <sz val="24"/>
        <color theme="1"/>
        <rFont val="Arial Narrow"/>
        <family val="2"/>
      </rPr>
      <t>Réaliser l'audit de la gestion administrative et financière de 33 EPN</t>
    </r>
  </si>
  <si>
    <r>
      <rPr>
        <b/>
        <sz val="24"/>
        <color theme="1"/>
        <rFont val="Arial Narrow"/>
        <family val="2"/>
      </rPr>
      <t>A46 :</t>
    </r>
    <r>
      <rPr>
        <sz val="24"/>
        <color theme="1"/>
        <rFont val="Arial Narrow"/>
        <family val="2"/>
      </rPr>
      <t xml:space="preserve"> Organiser des séances de travail avec la société civile</t>
    </r>
  </si>
  <si>
    <r>
      <rPr>
        <b/>
        <sz val="24"/>
        <color theme="1"/>
        <rFont val="Arial Narrow"/>
        <family val="2"/>
      </rPr>
      <t>A48 :</t>
    </r>
    <r>
      <rPr>
        <sz val="24"/>
        <color theme="1"/>
        <rFont val="Arial Narrow"/>
        <family val="2"/>
      </rPr>
      <t xml:space="preserve"> Finaliser et publier le budget citoyen 2022 sur le site internet de la DGBF </t>
    </r>
  </si>
  <si>
    <r>
      <rPr>
        <b/>
        <sz val="24"/>
        <color theme="1"/>
        <rFont val="Arial Narrow"/>
        <family val="2"/>
      </rPr>
      <t>A42 :</t>
    </r>
    <r>
      <rPr>
        <sz val="24"/>
        <color theme="1"/>
        <rFont val="Arial Narrow"/>
        <family val="2"/>
      </rPr>
      <t xml:space="preserve"> Produire les Rapports d'analyse des RAP et le RGP</t>
    </r>
  </si>
  <si>
    <r>
      <rPr>
        <b/>
        <sz val="24"/>
        <color theme="1"/>
        <rFont val="Arial Narrow"/>
        <family val="2"/>
      </rPr>
      <t>A41 :</t>
    </r>
    <r>
      <rPr>
        <sz val="24"/>
        <color theme="1"/>
        <rFont val="Arial Narrow"/>
        <family val="2"/>
      </rPr>
      <t xml:space="preserve"> Analyser les RAP</t>
    </r>
  </si>
  <si>
    <r>
      <rPr>
        <b/>
        <sz val="24"/>
        <color theme="1"/>
        <rFont val="Arial Narrow"/>
        <family val="2"/>
      </rPr>
      <t>A9:</t>
    </r>
    <r>
      <rPr>
        <sz val="24"/>
        <color theme="1"/>
        <rFont val="Arial Narrow"/>
        <family val="2"/>
      </rPr>
      <t xml:space="preserve"> Organiser une séance d'échanges avec les Responsables de programme,  les Coordonnateurs et chefs de projet</t>
    </r>
  </si>
  <si>
    <r>
      <rPr>
        <b/>
        <sz val="24"/>
        <color theme="1"/>
        <rFont val="Arial Narrow"/>
        <family val="2"/>
      </rPr>
      <t xml:space="preserve">A13 : </t>
    </r>
    <r>
      <rPr>
        <sz val="24"/>
        <color theme="1"/>
        <rFont val="Arial Narrow"/>
        <family val="2"/>
      </rPr>
      <t>Organiser une séance d'échanges avec les Directeurs Régionaux du Budget et de la Solde</t>
    </r>
  </si>
  <si>
    <r>
      <rPr>
        <b/>
        <sz val="24"/>
        <color theme="1"/>
        <rFont val="Arial Narrow"/>
        <family val="2"/>
      </rPr>
      <t xml:space="preserve">A14 : </t>
    </r>
    <r>
      <rPr>
        <sz val="24"/>
        <color theme="1"/>
        <rFont val="Arial Narrow"/>
        <family val="2"/>
      </rPr>
      <t>Organiser des séances d'échanges avec les RFFiM et les Responsables de programme sur l'exécution des programmes, en particulier les dépenses d'investissement, en vue  d'un meilleur suivi de la mise en œuvre des mesures édictées lors de la mise en place du Budget</t>
    </r>
  </si>
  <si>
    <r>
      <rPr>
        <b/>
        <sz val="24"/>
        <color theme="1"/>
        <rFont val="Arial Narrow"/>
        <family val="2"/>
      </rPr>
      <t>A15 :</t>
    </r>
    <r>
      <rPr>
        <sz val="24"/>
        <color theme="1"/>
        <rFont val="Arial Narrow"/>
        <family val="2"/>
      </rPr>
      <t xml:space="preserve"> Produire  mensuellement le tableau de suivi du solde budgétaire accompagné d' une note sur les perspectives  d'évolution de l'objectif du solde budgétaire ainsi que les mesures nécessaires pour son respect</t>
    </r>
  </si>
  <si>
    <r>
      <rPr>
        <b/>
        <sz val="24"/>
        <color theme="1"/>
        <rFont val="Arial Narrow"/>
        <family val="2"/>
      </rPr>
      <t xml:space="preserve">A16 </t>
    </r>
    <r>
      <rPr>
        <sz val="24"/>
        <color theme="1"/>
        <rFont val="Arial Narrow"/>
        <family val="2"/>
      </rPr>
      <t>: Elaborer l'avant projet de DPBEP 2023-2025</t>
    </r>
  </si>
  <si>
    <r>
      <rPr>
        <b/>
        <sz val="24"/>
        <color theme="1"/>
        <rFont val="Arial Narrow"/>
        <family val="2"/>
      </rPr>
      <t xml:space="preserve">A23 </t>
    </r>
    <r>
      <rPr>
        <sz val="24"/>
        <color theme="1"/>
        <rFont val="Arial Narrow"/>
        <family val="2"/>
      </rPr>
      <t>: Organiser un séminaire de validation du projet de cahier de charges</t>
    </r>
  </si>
  <si>
    <r>
      <rPr>
        <b/>
        <sz val="24"/>
        <color theme="1"/>
        <rFont val="Arial Narrow"/>
        <family val="2"/>
      </rPr>
      <t xml:space="preserve">A24 </t>
    </r>
    <r>
      <rPr>
        <sz val="24"/>
        <color theme="1"/>
        <rFont val="Arial Narrow"/>
        <family val="2"/>
      </rPr>
      <t>:Produire chaque mois la situation des demandes et de l'octroi des crédits complémentaires</t>
    </r>
  </si>
  <si>
    <r>
      <rPr>
        <b/>
        <sz val="24"/>
        <color theme="1"/>
        <rFont val="Arial Narrow"/>
        <family val="2"/>
      </rPr>
      <t xml:space="preserve">A25 </t>
    </r>
    <r>
      <rPr>
        <sz val="24"/>
        <color theme="1"/>
        <rFont val="Arial Narrow"/>
        <family val="2"/>
      </rPr>
      <t xml:space="preserve">:Produire une note d'analyse de l'évolution des demandes et de l'octroi des  crédits complémentaires </t>
    </r>
  </si>
  <si>
    <r>
      <rPr>
        <b/>
        <sz val="24"/>
        <color theme="1"/>
        <rFont val="Arial Narrow"/>
        <family val="2"/>
      </rPr>
      <t xml:space="preserve">A28 </t>
    </r>
    <r>
      <rPr>
        <sz val="24"/>
        <color theme="1"/>
        <rFont val="Arial Narrow"/>
        <family val="2"/>
      </rPr>
      <t>:Produire une note d'analyse de l'évolution des demandes et de l'octroi des avances de trésorerie initiées par lettre d'avances</t>
    </r>
  </si>
  <si>
    <r>
      <rPr>
        <b/>
        <sz val="24"/>
        <color theme="1"/>
        <rFont val="Arial Narrow"/>
        <family val="2"/>
      </rPr>
      <t>A30 :</t>
    </r>
    <r>
      <rPr>
        <sz val="24"/>
        <color theme="1"/>
        <rFont val="Arial Narrow"/>
        <family val="2"/>
      </rPr>
      <t xml:space="preserve"> Produire le projet de DPPD-PAP constituant l'annexe 4 de la Loi de finances de l'année 2023</t>
    </r>
  </si>
  <si>
    <r>
      <rPr>
        <b/>
        <sz val="24"/>
        <color theme="1"/>
        <rFont val="Arial Narrow"/>
        <family val="2"/>
      </rPr>
      <t>A40 :</t>
    </r>
    <r>
      <rPr>
        <sz val="24"/>
        <color theme="1"/>
        <rFont val="Arial Narrow"/>
        <family val="2"/>
      </rPr>
      <t xml:space="preserve"> Recueillir les RAP des Ministères techniques</t>
    </r>
  </si>
  <si>
    <t>P2 : Former les acteurs à l’utilisation des fonctionnalités complémentaires (Ambassades, EPN et Collectivités Territoriales)  du SIGOBE</t>
  </si>
  <si>
    <r>
      <rPr>
        <b/>
        <sz val="24"/>
        <color theme="1"/>
        <rFont val="Arial Narrow"/>
        <family val="2"/>
      </rPr>
      <t xml:space="preserve">A6 : </t>
    </r>
    <r>
      <rPr>
        <sz val="24"/>
        <color theme="1"/>
        <rFont val="Arial Narrow"/>
        <family val="2"/>
      </rPr>
      <t>Former  les acteurs des Collectivités Territoriales à l’utilisation du SIGOBE</t>
    </r>
  </si>
  <si>
    <t>OO 1.1 :  AMELIORER LES PERFORMANCES DES OUTILS INFORMATIQUES</t>
  </si>
  <si>
    <t>P5 : Organiser semestriellement des séances d'échanges avec les Responsables de Programme  et les RFFiM  sur l'exécution budgétaire notamment sur les investissements.</t>
  </si>
  <si>
    <r>
      <t>P9:</t>
    </r>
    <r>
      <rPr>
        <sz val="24"/>
        <color theme="1"/>
        <rFont val="Arial Narrow"/>
        <family val="2"/>
      </rPr>
      <t xml:space="preserve">  </t>
    </r>
    <r>
      <rPr>
        <b/>
        <sz val="24"/>
        <color theme="1"/>
        <rFont val="Arial Narrow"/>
        <family val="2"/>
      </rPr>
      <t>Elaborer le cahier de charge du module de suivi physique des investissements publics dans SIGOBE</t>
    </r>
  </si>
  <si>
    <t>P10: Produire régulièrement une situation des crédits complémentaires</t>
  </si>
  <si>
    <t>P8 :  Préparer dans les délais constitutionnels le projet de loi de finances 2023</t>
  </si>
  <si>
    <t>P7  : Elaborer l'avant-projet de DPBEP 2023-2025</t>
  </si>
  <si>
    <r>
      <rPr>
        <b/>
        <sz val="24"/>
        <color theme="1"/>
        <rFont val="Arial Narrow"/>
        <family val="2"/>
      </rPr>
      <t>A56</t>
    </r>
    <r>
      <rPr>
        <sz val="24"/>
        <color theme="1"/>
        <rFont val="Arial Narrow"/>
        <family val="2"/>
      </rPr>
      <t>: Elaborer et faire valider les TDR de l'audit de 33 EPN</t>
    </r>
  </si>
  <si>
    <r>
      <rPr>
        <b/>
        <sz val="24"/>
        <color theme="1"/>
        <rFont val="Arial Narrow"/>
        <family val="2"/>
      </rPr>
      <t xml:space="preserve">A73 : </t>
    </r>
    <r>
      <rPr>
        <sz val="24"/>
        <color theme="1"/>
        <rFont val="Arial Narrow"/>
        <family val="2"/>
      </rPr>
      <t>:  Publier le rapport à mi-parcours sur l'évolution de la situation économique et l'exécution du budget de l'Etat sur le site internet de la DGBF</t>
    </r>
  </si>
  <si>
    <t>Matrice globale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</si>
</sst>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mmmm\-yy;@"/>
    <numFmt numFmtId="165" formatCode="[$-40C]mmm\-yy;@"/>
    <numFmt numFmtId="166" formatCode="0.0%"/>
    <numFmt numFmtId="167" formatCode="_-* #,##0\ _€_-;\-* #,##0\ _€_-;_-* &quot;-&quot;??\ _€_-;_-@_-"/>
    <numFmt numFmtId="168" formatCode="[$-40C]d\-mmm\-yy;@"/>
  </numFmts>
  <fonts count="70" x14ac:knownFonts="1">
    <font>
      <sz val="11"/>
      <color theme="1"/>
      <name val="Calibri"/>
      <family val="2"/>
      <scheme val="minor"/>
    </font>
    <font>
      <sz val="10"/>
      <name val="Arial"/>
      <family val="2"/>
    </font>
    <font>
      <sz val="22"/>
      <name val="Arial"/>
      <family val="2"/>
    </font>
    <font>
      <sz val="9"/>
      <name val="Bell MT"/>
      <family val="1"/>
    </font>
    <font>
      <b/>
      <sz val="22"/>
      <name val="Arial Narrow"/>
      <family val="2"/>
    </font>
    <font>
      <b/>
      <sz val="20"/>
      <name val="Arial Narrow"/>
      <family val="2"/>
    </font>
    <font>
      <b/>
      <sz val="16"/>
      <name val="Arial Narrow"/>
      <family val="2"/>
    </font>
    <font>
      <sz val="16"/>
      <name val="Arial"/>
      <family val="2"/>
    </font>
    <font>
      <b/>
      <sz val="18"/>
      <name val="Arial Narrow"/>
      <family val="2"/>
    </font>
    <font>
      <sz val="14"/>
      <name val="Arial"/>
      <family val="2"/>
    </font>
    <font>
      <sz val="18"/>
      <name val="Arial"/>
      <family val="2"/>
    </font>
    <font>
      <sz val="11"/>
      <color theme="1"/>
      <name val="Calibri"/>
      <family val="2"/>
      <scheme val="minor"/>
    </font>
    <font>
      <i/>
      <sz val="11"/>
      <color theme="1"/>
      <name val="Calibri"/>
      <family val="2"/>
      <scheme val="minor"/>
    </font>
    <font>
      <b/>
      <sz val="16"/>
      <color theme="1"/>
      <name val="Calibri"/>
      <family val="2"/>
      <scheme val="minor"/>
    </font>
    <font>
      <sz val="9"/>
      <color theme="1"/>
      <name val="Calibri"/>
      <family val="2"/>
      <scheme val="minor"/>
    </font>
    <font>
      <sz val="12"/>
      <color theme="1"/>
      <name val="Calibri"/>
      <family val="2"/>
      <scheme val="minor"/>
    </font>
    <font>
      <sz val="20"/>
      <color theme="1"/>
      <name val="Calibri"/>
      <family val="2"/>
      <scheme val="minor"/>
    </font>
    <font>
      <b/>
      <sz val="12"/>
      <color theme="1"/>
      <name val="Calibri"/>
      <family val="2"/>
      <scheme val="minor"/>
    </font>
    <font>
      <sz val="10"/>
      <color theme="1"/>
      <name val="Calibri"/>
      <family val="2"/>
      <scheme val="minor"/>
    </font>
    <font>
      <b/>
      <sz val="9"/>
      <color theme="1"/>
      <name val="Calibri"/>
      <family val="2"/>
      <scheme val="minor"/>
    </font>
    <font>
      <b/>
      <sz val="10"/>
      <color theme="1"/>
      <name val="Calibri"/>
      <family val="2"/>
      <scheme val="minor"/>
    </font>
    <font>
      <b/>
      <sz val="18"/>
      <color theme="1"/>
      <name val="Calibri"/>
      <family val="2"/>
      <scheme val="minor"/>
    </font>
    <font>
      <sz val="8"/>
      <color theme="1"/>
      <name val="Calibri"/>
      <family val="2"/>
      <scheme val="minor"/>
    </font>
    <font>
      <b/>
      <sz val="11"/>
      <color theme="1"/>
      <name val="Calibri"/>
      <family val="2"/>
      <scheme val="minor"/>
    </font>
    <font>
      <sz val="11"/>
      <name val="Calibri"/>
      <family val="2"/>
      <scheme val="minor"/>
    </font>
    <font>
      <sz val="14"/>
      <name val="Calibri"/>
      <family val="2"/>
      <scheme val="minor"/>
    </font>
    <font>
      <sz val="14"/>
      <color theme="1"/>
      <name val="Calibri"/>
      <family val="2"/>
      <scheme val="minor"/>
    </font>
    <font>
      <b/>
      <sz val="20"/>
      <color rgb="FF000000"/>
      <name val="Arial Narrow"/>
      <family val="2"/>
    </font>
    <font>
      <sz val="18"/>
      <name val="Calibri"/>
      <family val="2"/>
      <scheme val="minor"/>
    </font>
    <font>
      <b/>
      <sz val="12"/>
      <name val="Arial Narrow"/>
      <family val="2"/>
    </font>
    <font>
      <b/>
      <sz val="36"/>
      <name val="Arial Narrow"/>
      <family val="2"/>
    </font>
    <font>
      <sz val="20"/>
      <name val="Arial"/>
      <family val="2"/>
    </font>
    <font>
      <sz val="8"/>
      <name val="Bell MT"/>
      <family val="1"/>
    </font>
    <font>
      <sz val="26"/>
      <color theme="1"/>
      <name val="Calibri"/>
      <family val="2"/>
      <scheme val="minor"/>
    </font>
    <font>
      <sz val="26"/>
      <name val="Arial Narrow"/>
      <family val="2"/>
    </font>
    <font>
      <sz val="22"/>
      <color theme="1"/>
      <name val="Calibri"/>
      <family val="2"/>
      <scheme val="minor"/>
    </font>
    <font>
      <b/>
      <sz val="24"/>
      <name val="Arial Narrow"/>
      <family val="2"/>
    </font>
    <font>
      <sz val="24"/>
      <name val="Arial"/>
      <family val="2"/>
    </font>
    <font>
      <sz val="24"/>
      <name val="Calibri"/>
      <family val="2"/>
      <scheme val="minor"/>
    </font>
    <font>
      <b/>
      <sz val="24"/>
      <color rgb="FF000000"/>
      <name val="Arial Narrow"/>
      <family val="2"/>
    </font>
    <font>
      <sz val="22"/>
      <name val="Calibri"/>
      <family val="2"/>
      <scheme val="minor"/>
    </font>
    <font>
      <b/>
      <sz val="26"/>
      <name val="Arial Narrow"/>
      <family val="2"/>
    </font>
    <font>
      <b/>
      <sz val="48"/>
      <color rgb="FF000000"/>
      <name val="Arial Narrow"/>
      <family val="2"/>
    </font>
    <font>
      <b/>
      <sz val="28"/>
      <name val="Calibri"/>
      <family val="2"/>
      <scheme val="minor"/>
    </font>
    <font>
      <sz val="20"/>
      <name val="Times New Roman"/>
      <family val="1"/>
    </font>
    <font>
      <sz val="18"/>
      <name val="Times New Roman"/>
      <family val="1"/>
    </font>
    <font>
      <sz val="20"/>
      <name val="Arial Narrow"/>
      <family val="2"/>
    </font>
    <font>
      <sz val="20"/>
      <name val="Calibri"/>
      <family val="2"/>
      <scheme val="minor"/>
    </font>
    <font>
      <b/>
      <sz val="72"/>
      <name val="Calibri"/>
      <family val="2"/>
      <scheme val="minor"/>
    </font>
    <font>
      <sz val="24"/>
      <color theme="1"/>
      <name val="Arial Narrow"/>
      <family val="2"/>
    </font>
    <font>
      <sz val="20"/>
      <color theme="1"/>
      <name val="Times New Roman"/>
      <family val="1"/>
    </font>
    <font>
      <b/>
      <sz val="26"/>
      <color theme="1"/>
      <name val="Arial Narrow"/>
      <family val="2"/>
    </font>
    <font>
      <b/>
      <sz val="28"/>
      <color theme="1"/>
      <name val="Arial Narrow"/>
      <family val="2"/>
    </font>
    <font>
      <b/>
      <sz val="24"/>
      <color theme="1"/>
      <name val="Arial Narrow"/>
      <family val="2"/>
    </font>
    <font>
      <sz val="26"/>
      <color theme="1"/>
      <name val="Arial Narrow"/>
      <family val="2"/>
    </font>
    <font>
      <b/>
      <sz val="72"/>
      <color theme="1"/>
      <name val="Arial Narrow"/>
      <family val="2"/>
    </font>
    <font>
      <sz val="52"/>
      <color theme="1"/>
      <name val="Arial Narrow"/>
      <family val="2"/>
    </font>
    <font>
      <sz val="18"/>
      <color theme="1"/>
      <name val="Times New Roman"/>
      <family val="1"/>
    </font>
    <font>
      <sz val="72"/>
      <color theme="1"/>
      <name val="Arial Narrow"/>
      <family val="2"/>
    </font>
    <font>
      <b/>
      <sz val="36"/>
      <color theme="1"/>
      <name val="Arial Narrow"/>
      <family val="2"/>
    </font>
    <font>
      <sz val="28"/>
      <color theme="1"/>
      <name val="Times New Roman"/>
      <family val="1"/>
    </font>
    <font>
      <sz val="28"/>
      <color theme="1"/>
      <name val="Arial Narrow"/>
      <family val="2"/>
    </font>
    <font>
      <sz val="24"/>
      <name val="Arial Narrow"/>
      <family val="2"/>
    </font>
    <font>
      <b/>
      <sz val="8"/>
      <color theme="1"/>
      <name val="Calibri"/>
      <family val="2"/>
      <scheme val="minor"/>
    </font>
    <font>
      <i/>
      <sz val="8"/>
      <color theme="1"/>
      <name val="Calibri"/>
      <family val="2"/>
      <scheme val="minor"/>
    </font>
    <font>
      <sz val="22"/>
      <name val="Arial Narrow"/>
      <family val="2"/>
    </font>
    <font>
      <strike/>
      <sz val="24"/>
      <name val="Arial Narrow"/>
      <family val="2"/>
    </font>
    <font>
      <b/>
      <sz val="26"/>
      <color theme="1"/>
      <name val="Arial"/>
      <family val="2"/>
    </font>
    <font>
      <sz val="10"/>
      <color rgb="FF00B050"/>
      <name val="Calibri"/>
      <family val="2"/>
      <scheme val="minor"/>
    </font>
    <font>
      <sz val="18"/>
      <name val="Arial Narrow"/>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s>
  <borders count="74">
    <border>
      <left/>
      <right/>
      <top/>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top/>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right style="thick">
        <color indexed="64"/>
      </right>
      <top style="thick">
        <color indexed="64"/>
      </top>
      <bottom style="double">
        <color indexed="64"/>
      </bottom>
      <diagonal/>
    </border>
    <border>
      <left/>
      <right style="thick">
        <color indexed="64"/>
      </right>
      <top style="double">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double">
        <color indexed="64"/>
      </left>
      <right style="thin">
        <color indexed="64"/>
      </right>
      <top style="thin">
        <color indexed="64"/>
      </top>
      <bottom style="thick">
        <color indexed="64"/>
      </bottom>
      <diagonal/>
    </border>
    <border>
      <left/>
      <right/>
      <top style="thick">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ck">
        <color indexed="64"/>
      </left>
      <right style="thin">
        <color indexed="64"/>
      </right>
      <top style="thin">
        <color indexed="64"/>
      </top>
      <bottom style="thick">
        <color indexed="64"/>
      </bottom>
      <diagonal/>
    </border>
    <border>
      <left/>
      <right/>
      <top style="medium">
        <color indexed="64"/>
      </top>
      <bottom style="medium">
        <color indexed="64"/>
      </bottom>
      <diagonal/>
    </border>
    <border>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ck">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ck">
        <color indexed="64"/>
      </right>
      <top/>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ck">
        <color indexed="64"/>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right/>
      <top style="thick">
        <color indexed="64"/>
      </top>
      <bottom/>
      <diagonal/>
    </border>
    <border>
      <left style="thin">
        <color indexed="64"/>
      </left>
      <right/>
      <top style="thin">
        <color indexed="64"/>
      </top>
      <bottom style="thick">
        <color indexed="64"/>
      </bottom>
      <diagonal/>
    </border>
    <border>
      <left style="double">
        <color indexed="64"/>
      </left>
      <right/>
      <top style="thick">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ck">
        <color indexed="64"/>
      </bottom>
      <diagonal/>
    </border>
  </borders>
  <cellStyleXfs count="6">
    <xf numFmtId="0" fontId="0" fillId="0" borderId="0"/>
    <xf numFmtId="0" fontId="1" fillId="0" borderId="0"/>
    <xf numFmtId="0" fontId="11" fillId="0" borderId="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cellStyleXfs>
  <cellXfs count="353">
    <xf numFmtId="0" fontId="0" fillId="0" borderId="0" xfId="0"/>
    <xf numFmtId="0" fontId="2" fillId="0" borderId="0" xfId="1" applyFont="1" applyProtection="1">
      <protection hidden="1"/>
    </xf>
    <xf numFmtId="0" fontId="11" fillId="0" borderId="0" xfId="2"/>
    <xf numFmtId="0" fontId="12" fillId="0" borderId="0" xfId="2" applyFont="1"/>
    <xf numFmtId="0" fontId="13" fillId="0" borderId="1" xfId="2" applyFont="1" applyBorder="1" applyAlignment="1">
      <alignment vertical="center" wrapText="1"/>
    </xf>
    <xf numFmtId="0" fontId="14" fillId="0" borderId="0" xfId="2" applyFont="1"/>
    <xf numFmtId="164" fontId="3" fillId="0" borderId="2" xfId="2" applyNumberFormat="1" applyFont="1" applyBorder="1" applyAlignment="1">
      <alignment horizontal="center" vertical="center" wrapText="1"/>
    </xf>
    <xf numFmtId="164" fontId="3" fillId="0" borderId="3" xfId="2" applyNumberFormat="1" applyFont="1" applyBorder="1" applyAlignment="1">
      <alignment horizontal="center" vertical="center" wrapText="1"/>
    </xf>
    <xf numFmtId="167" fontId="11" fillId="0" borderId="0" xfId="2" applyNumberFormat="1"/>
    <xf numFmtId="0" fontId="15" fillId="0" borderId="0" xfId="2" applyFont="1"/>
    <xf numFmtId="10" fontId="11" fillId="0" borderId="0" xfId="4" applyNumberFormat="1" applyFont="1"/>
    <xf numFmtId="166" fontId="11" fillId="0" borderId="0" xfId="5" applyNumberFormat="1"/>
    <xf numFmtId="166" fontId="11" fillId="0" borderId="0" xfId="4" applyNumberFormat="1" applyFont="1"/>
    <xf numFmtId="0" fontId="0" fillId="0" borderId="0" xfId="0" applyAlignment="1">
      <alignment horizontal="center" vertical="center"/>
    </xf>
    <xf numFmtId="0" fontId="7" fillId="0" borderId="0" xfId="1" applyFont="1" applyProtection="1">
      <protection hidden="1"/>
    </xf>
    <xf numFmtId="167" fontId="17" fillId="0" borderId="0" xfId="2" applyNumberFormat="1" applyFont="1"/>
    <xf numFmtId="0" fontId="17" fillId="0" borderId="0" xfId="2" applyFont="1"/>
    <xf numFmtId="0" fontId="17" fillId="0" borderId="0" xfId="0" applyFont="1"/>
    <xf numFmtId="0" fontId="18" fillId="0" borderId="3" xfId="2" applyFont="1" applyBorder="1" applyAlignment="1">
      <alignment horizontal="center" vertical="center"/>
    </xf>
    <xf numFmtId="167" fontId="11" fillId="0" borderId="2" xfId="2" applyNumberFormat="1" applyBorder="1" applyAlignment="1">
      <alignment horizontal="center" vertical="center"/>
    </xf>
    <xf numFmtId="0" fontId="19" fillId="0" borderId="5" xfId="2" applyFont="1" applyBorder="1" applyAlignment="1">
      <alignment horizontal="center"/>
    </xf>
    <xf numFmtId="0" fontId="19" fillId="0" borderId="6" xfId="2" applyFont="1" applyBorder="1" applyAlignment="1">
      <alignment horizontal="center" vertical="center" wrapText="1"/>
    </xf>
    <xf numFmtId="0" fontId="19" fillId="0" borderId="3" xfId="2" applyFont="1" applyBorder="1" applyAlignment="1">
      <alignment horizontal="center" vertical="center" wrapText="1"/>
    </xf>
    <xf numFmtId="0" fontId="20" fillId="0" borderId="7" xfId="2" applyFont="1" applyBorder="1" applyAlignment="1">
      <alignment horizontal="center" vertical="center"/>
    </xf>
    <xf numFmtId="0" fontId="20" fillId="0" borderId="3" xfId="2" applyFont="1" applyBorder="1" applyAlignment="1">
      <alignment horizontal="center" vertical="center"/>
    </xf>
    <xf numFmtId="166" fontId="20" fillId="0" borderId="3" xfId="5" applyNumberFormat="1" applyFont="1" applyFill="1" applyBorder="1" applyAlignment="1">
      <alignment horizontal="center" vertical="center"/>
    </xf>
    <xf numFmtId="0" fontId="20" fillId="0" borderId="3" xfId="2" applyFont="1" applyBorder="1" applyAlignment="1">
      <alignment horizontal="left" vertical="center" wrapText="1"/>
    </xf>
    <xf numFmtId="166" fontId="11" fillId="0" borderId="0" xfId="3" applyNumberFormat="1"/>
    <xf numFmtId="0" fontId="18" fillId="0" borderId="3" xfId="2" applyFont="1" applyBorder="1" applyAlignment="1">
      <alignment horizontal="center"/>
    </xf>
    <xf numFmtId="167" fontId="11" fillId="0" borderId="2" xfId="2" applyNumberFormat="1" applyBorder="1" applyAlignment="1">
      <alignment horizontal="center"/>
    </xf>
    <xf numFmtId="167" fontId="11" fillId="0" borderId="3" xfId="2" applyNumberFormat="1" applyBorder="1" applyAlignment="1">
      <alignment horizontal="center"/>
    </xf>
    <xf numFmtId="0" fontId="13" fillId="0" borderId="8" xfId="2" applyFont="1" applyBorder="1" applyAlignment="1">
      <alignment vertical="center" wrapText="1"/>
    </xf>
    <xf numFmtId="0" fontId="21" fillId="0" borderId="9" xfId="2" applyFont="1" applyBorder="1" applyAlignment="1">
      <alignment vertical="center" wrapText="1"/>
    </xf>
    <xf numFmtId="0" fontId="22" fillId="0" borderId="10" xfId="2" applyFont="1" applyBorder="1" applyAlignment="1">
      <alignment horizontal="center"/>
    </xf>
    <xf numFmtId="0" fontId="0" fillId="0" borderId="0" xfId="0" applyAlignment="1">
      <alignment horizontal="left"/>
    </xf>
    <xf numFmtId="0" fontId="15" fillId="0" borderId="0" xfId="0" applyFont="1"/>
    <xf numFmtId="0" fontId="18" fillId="0" borderId="7" xfId="2" applyFont="1" applyBorder="1" applyAlignment="1">
      <alignment horizontal="center" vertical="center"/>
    </xf>
    <xf numFmtId="0" fontId="18" fillId="0" borderId="7" xfId="2" applyFont="1" applyBorder="1" applyAlignment="1">
      <alignment horizontal="left" vertical="center" indent="3"/>
    </xf>
    <xf numFmtId="166" fontId="18" fillId="0" borderId="3" xfId="5" applyNumberFormat="1" applyFont="1" applyFill="1" applyBorder="1" applyAlignment="1">
      <alignment horizontal="center" vertical="center"/>
    </xf>
    <xf numFmtId="0" fontId="16" fillId="0" borderId="0" xfId="0" applyFont="1"/>
    <xf numFmtId="0" fontId="6" fillId="0" borderId="0" xfId="1" applyFont="1" applyAlignment="1" applyProtection="1">
      <alignment horizontal="left" vertical="center"/>
      <protection hidden="1"/>
    </xf>
    <xf numFmtId="0" fontId="7" fillId="0" borderId="0" xfId="1" applyFont="1" applyAlignment="1" applyProtection="1">
      <alignment horizontal="center" vertical="center"/>
      <protection hidden="1"/>
    </xf>
    <xf numFmtId="0" fontId="2" fillId="0" borderId="0" xfId="1" applyFont="1" applyAlignment="1" applyProtection="1">
      <alignment horizontal="left" vertical="center" wrapText="1"/>
      <protection hidden="1"/>
    </xf>
    <xf numFmtId="0" fontId="2" fillId="0" borderId="0" xfId="1" applyFont="1" applyAlignment="1" applyProtection="1">
      <alignment horizontal="center" vertical="center"/>
      <protection hidden="1"/>
    </xf>
    <xf numFmtId="0" fontId="5" fillId="4" borderId="0" xfId="1" applyFont="1" applyFill="1" applyAlignment="1" applyProtection="1">
      <alignment horizontal="center" vertical="center"/>
      <protection hidden="1"/>
    </xf>
    <xf numFmtId="0" fontId="31" fillId="4" borderId="0" xfId="1" applyFont="1" applyFill="1" applyAlignment="1" applyProtection="1">
      <alignment horizontal="center" vertical="center"/>
      <protection hidden="1"/>
    </xf>
    <xf numFmtId="0" fontId="16" fillId="4" borderId="0" xfId="0" applyFont="1" applyFill="1" applyAlignment="1">
      <alignment horizontal="center" vertical="center"/>
    </xf>
    <xf numFmtId="164" fontId="32" fillId="2" borderId="2" xfId="2" applyNumberFormat="1" applyFont="1" applyFill="1" applyBorder="1" applyAlignment="1">
      <alignment horizontal="center" vertical="center" wrapText="1"/>
    </xf>
    <xf numFmtId="164" fontId="32" fillId="2" borderId="3" xfId="2" applyNumberFormat="1" applyFont="1" applyFill="1" applyBorder="1" applyAlignment="1">
      <alignment horizontal="center" vertical="center" wrapText="1"/>
    </xf>
    <xf numFmtId="0" fontId="18" fillId="0" borderId="7" xfId="2" applyFont="1" applyBorder="1" applyAlignment="1">
      <alignment horizontal="left" vertical="center" indent="1"/>
    </xf>
    <xf numFmtId="164" fontId="32" fillId="3" borderId="4" xfId="2" applyNumberFormat="1" applyFont="1" applyFill="1" applyBorder="1" applyAlignment="1">
      <alignment horizontal="center" vertical="center" wrapText="1"/>
    </xf>
    <xf numFmtId="164" fontId="3" fillId="3" borderId="4" xfId="2" applyNumberFormat="1" applyFont="1" applyFill="1" applyBorder="1" applyAlignment="1">
      <alignment horizontal="center" vertical="center" wrapText="1"/>
    </xf>
    <xf numFmtId="0" fontId="22" fillId="3" borderId="12" xfId="2" applyFont="1" applyFill="1" applyBorder="1" applyAlignment="1">
      <alignment horizontal="center" vertical="center"/>
    </xf>
    <xf numFmtId="0" fontId="17" fillId="3" borderId="12" xfId="2" applyFont="1" applyFill="1" applyBorder="1" applyAlignment="1">
      <alignment horizontal="center"/>
    </xf>
    <xf numFmtId="0" fontId="27" fillId="0" borderId="47" xfId="0" applyFont="1" applyBorder="1" applyAlignment="1">
      <alignment horizontal="center" vertical="center" wrapText="1"/>
    </xf>
    <xf numFmtId="0" fontId="16" fillId="0" borderId="0" xfId="0" applyFont="1" applyAlignment="1">
      <alignment horizontal="center" vertical="center"/>
    </xf>
    <xf numFmtId="0" fontId="18" fillId="0" borderId="7" xfId="2" applyFont="1" applyBorder="1" applyAlignment="1">
      <alignment horizontal="left" vertical="center" wrapText="1" indent="1"/>
    </xf>
    <xf numFmtId="0" fontId="39" fillId="0" borderId="47" xfId="0" applyFont="1" applyBorder="1" applyAlignment="1">
      <alignment horizontal="center" vertical="center" wrapText="1"/>
    </xf>
    <xf numFmtId="0" fontId="18" fillId="0" borderId="12" xfId="2" applyFont="1" applyBorder="1" applyAlignment="1">
      <alignment horizontal="center" vertical="center"/>
    </xf>
    <xf numFmtId="0" fontId="20" fillId="0" borderId="12" xfId="2" applyFont="1" applyBorder="1" applyAlignment="1">
      <alignment horizontal="center" vertical="center"/>
    </xf>
    <xf numFmtId="0" fontId="35" fillId="0" borderId="0" xfId="0" applyFont="1" applyAlignment="1">
      <alignment horizontal="center" vertical="center"/>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0" fontId="41" fillId="2" borderId="17"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9" fillId="5" borderId="0" xfId="1" applyFont="1" applyFill="1" applyAlignment="1" applyProtection="1">
      <alignment horizontal="left"/>
      <protection hidden="1"/>
    </xf>
    <xf numFmtId="0" fontId="9" fillId="5" borderId="0" xfId="1" applyFont="1" applyFill="1" applyAlignment="1" applyProtection="1">
      <alignment horizontal="center"/>
      <protection hidden="1"/>
    </xf>
    <xf numFmtId="0" fontId="10" fillId="5" borderId="0" xfId="1" applyFont="1" applyFill="1" applyAlignment="1" applyProtection="1">
      <alignment horizontal="left"/>
      <protection hidden="1"/>
    </xf>
    <xf numFmtId="0" fontId="26" fillId="5" borderId="0" xfId="0" applyFont="1" applyFill="1" applyAlignment="1">
      <alignment horizontal="left"/>
    </xf>
    <xf numFmtId="0" fontId="25" fillId="5" borderId="0" xfId="0" applyFont="1" applyFill="1" applyAlignment="1">
      <alignment horizontal="center"/>
    </xf>
    <xf numFmtId="0" fontId="28" fillId="5" borderId="0" xfId="0" applyFont="1" applyFill="1" applyAlignment="1">
      <alignment horizontal="left"/>
    </xf>
    <xf numFmtId="0" fontId="37" fillId="5" borderId="0" xfId="1" applyFont="1" applyFill="1" applyAlignment="1" applyProtection="1">
      <alignment horizontal="center" vertical="center"/>
      <protection hidden="1"/>
    </xf>
    <xf numFmtId="0" fontId="6" fillId="5" borderId="0" xfId="1" applyFont="1" applyFill="1" applyAlignment="1" applyProtection="1">
      <alignment vertical="center"/>
      <protection hidden="1"/>
    </xf>
    <xf numFmtId="0" fontId="2" fillId="5" borderId="0" xfId="1" applyFont="1" applyFill="1" applyProtection="1">
      <protection hidden="1"/>
    </xf>
    <xf numFmtId="0" fontId="38" fillId="5" borderId="0" xfId="0" applyFont="1" applyFill="1" applyAlignment="1">
      <alignment horizontal="center" vertical="center"/>
    </xf>
    <xf numFmtId="0" fontId="0" fillId="5" borderId="0" xfId="0" applyFill="1"/>
    <xf numFmtId="0" fontId="7" fillId="5" borderId="0" xfId="1" applyFont="1" applyFill="1" applyProtection="1">
      <protection hidden="1"/>
    </xf>
    <xf numFmtId="0" fontId="6" fillId="5" borderId="0" xfId="1" applyFont="1" applyFill="1" applyAlignment="1" applyProtection="1">
      <alignment horizontal="center" vertical="center"/>
      <protection hidden="1"/>
    </xf>
    <xf numFmtId="0" fontId="4" fillId="5" borderId="0" xfId="1" applyFont="1" applyFill="1" applyAlignment="1" applyProtection="1">
      <alignment horizontal="left" vertical="center"/>
      <protection hidden="1"/>
    </xf>
    <xf numFmtId="0" fontId="4" fillId="5" borderId="0" xfId="1" applyFont="1" applyFill="1" applyAlignment="1" applyProtection="1">
      <alignment horizontal="center" vertical="center"/>
      <protection hidden="1"/>
    </xf>
    <xf numFmtId="0" fontId="4" fillId="5" borderId="0" xfId="1" applyFont="1" applyFill="1" applyAlignment="1" applyProtection="1">
      <alignment vertical="center"/>
      <protection hidden="1"/>
    </xf>
    <xf numFmtId="0" fontId="5" fillId="5" borderId="0" xfId="1" applyFont="1" applyFill="1" applyAlignment="1" applyProtection="1">
      <alignment horizontal="center" vertical="center"/>
      <protection hidden="1"/>
    </xf>
    <xf numFmtId="0" fontId="16" fillId="5" borderId="0" xfId="0" applyFont="1" applyFill="1"/>
    <xf numFmtId="0" fontId="15" fillId="5" borderId="0" xfId="0" applyFont="1" applyFill="1"/>
    <xf numFmtId="0" fontId="0" fillId="5" borderId="0" xfId="0" applyFill="1" applyAlignment="1">
      <alignment horizontal="center"/>
    </xf>
    <xf numFmtId="0" fontId="16" fillId="5" borderId="0" xfId="0" applyFont="1" applyFill="1" applyAlignment="1">
      <alignment horizontal="center"/>
    </xf>
    <xf numFmtId="165" fontId="16" fillId="5" borderId="0" xfId="0" applyNumberFormat="1" applyFont="1" applyFill="1" applyAlignment="1">
      <alignment horizontal="center"/>
    </xf>
    <xf numFmtId="0" fontId="18" fillId="0" borderId="7" xfId="2" applyFont="1" applyBorder="1" applyAlignment="1">
      <alignment horizontal="left" vertical="center" wrapText="1" indent="3"/>
    </xf>
    <xf numFmtId="0" fontId="24" fillId="0" borderId="0" xfId="0" applyFont="1"/>
    <xf numFmtId="0" fontId="40" fillId="0" borderId="0" xfId="0" applyFont="1" applyAlignment="1">
      <alignment horizontal="center" vertical="center"/>
    </xf>
    <xf numFmtId="0" fontId="40" fillId="0" borderId="0" xfId="0" applyFont="1"/>
    <xf numFmtId="0" fontId="43"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xf>
    <xf numFmtId="0" fontId="28" fillId="0" borderId="0" xfId="0" applyFont="1" applyAlignment="1">
      <alignment horizontal="left"/>
    </xf>
    <xf numFmtId="0" fontId="38" fillId="0" borderId="0" xfId="0" applyFont="1" applyAlignment="1">
      <alignment horizontal="center" vertical="center"/>
    </xf>
    <xf numFmtId="165" fontId="46" fillId="0" borderId="50" xfId="0" applyNumberFormat="1" applyFont="1" applyBorder="1" applyAlignment="1">
      <alignment vertical="center" wrapText="1"/>
    </xf>
    <xf numFmtId="165" fontId="46" fillId="0" borderId="54" xfId="0" applyNumberFormat="1" applyFont="1" applyBorder="1" applyAlignment="1">
      <alignment vertical="center" wrapText="1"/>
    </xf>
    <xf numFmtId="165" fontId="46" fillId="0" borderId="49" xfId="0" applyNumberFormat="1" applyFont="1" applyBorder="1" applyAlignment="1">
      <alignment vertical="center" wrapText="1"/>
    </xf>
    <xf numFmtId="0" fontId="24" fillId="0" borderId="0" xfId="0" applyFont="1" applyAlignment="1">
      <alignment horizontal="left"/>
    </xf>
    <xf numFmtId="0" fontId="25" fillId="0" borderId="0" xfId="0" applyFont="1" applyAlignment="1">
      <alignment horizontal="left"/>
    </xf>
    <xf numFmtId="0" fontId="47" fillId="0" borderId="0" xfId="0" applyFont="1" applyAlignment="1">
      <alignment horizontal="center" vertical="center"/>
    </xf>
    <xf numFmtId="0" fontId="24" fillId="0" borderId="0" xfId="0" applyFont="1" applyAlignment="1">
      <alignment horizontal="center"/>
    </xf>
    <xf numFmtId="0" fontId="47" fillId="0" borderId="0" xfId="0" applyFont="1" applyAlignment="1">
      <alignment horizontal="center"/>
    </xf>
    <xf numFmtId="0" fontId="36" fillId="2" borderId="17"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41" fillId="2" borderId="4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41" fillId="2" borderId="21" xfId="0" applyFont="1" applyFill="1" applyBorder="1" applyAlignment="1">
      <alignment horizontal="center" vertical="center" wrapText="1"/>
    </xf>
    <xf numFmtId="168" fontId="26" fillId="5" borderId="0" xfId="0" applyNumberFormat="1" applyFont="1" applyFill="1" applyAlignment="1">
      <alignment horizontal="right"/>
    </xf>
    <xf numFmtId="0" fontId="7" fillId="5" borderId="0" xfId="1" applyFont="1" applyFill="1" applyAlignment="1" applyProtection="1">
      <alignment horizontal="center" vertical="center"/>
      <protection hidden="1"/>
    </xf>
    <xf numFmtId="0" fontId="63" fillId="0" borderId="0" xfId="2" applyFont="1" applyAlignment="1">
      <alignment horizontal="center" vertical="center"/>
    </xf>
    <xf numFmtId="0" fontId="22" fillId="0" borderId="0" xfId="2" applyFont="1" applyAlignment="1">
      <alignment horizontal="center" vertical="center"/>
    </xf>
    <xf numFmtId="166" fontId="22" fillId="0" borderId="0" xfId="5" applyNumberFormat="1" applyFont="1" applyFill="1" applyBorder="1" applyAlignment="1">
      <alignment horizontal="center" vertical="center"/>
    </xf>
    <xf numFmtId="166" fontId="22" fillId="0" borderId="0" xfId="2" applyNumberFormat="1" applyFont="1" applyAlignment="1">
      <alignment horizontal="center" vertical="center"/>
    </xf>
    <xf numFmtId="0" fontId="64" fillId="0" borderId="0" xfId="2" applyFont="1" applyAlignment="1">
      <alignment horizontal="center" vertical="center"/>
    </xf>
    <xf numFmtId="167" fontId="22" fillId="0" borderId="0" xfId="2" applyNumberFormat="1" applyFont="1"/>
    <xf numFmtId="0" fontId="22" fillId="0" borderId="0" xfId="2" applyFont="1"/>
    <xf numFmtId="0" fontId="22" fillId="0" borderId="0" xfId="0" applyFont="1"/>
    <xf numFmtId="0" fontId="26" fillId="0" borderId="0" xfId="0" applyFont="1" applyAlignment="1">
      <alignment horizontal="left"/>
    </xf>
    <xf numFmtId="0" fontId="33" fillId="0" borderId="0" xfId="0" applyFont="1"/>
    <xf numFmtId="165" fontId="16" fillId="0" borderId="0" xfId="0" applyNumberFormat="1" applyFont="1" applyAlignment="1">
      <alignment horizontal="center"/>
    </xf>
    <xf numFmtId="0" fontId="0" fillId="0" borderId="0" xfId="0" applyAlignment="1">
      <alignment horizontal="center"/>
    </xf>
    <xf numFmtId="0" fontId="40" fillId="0" borderId="5" xfId="0" applyFont="1" applyBorder="1" applyAlignment="1">
      <alignment horizontal="center" vertical="center"/>
    </xf>
    <xf numFmtId="0" fontId="29" fillId="2" borderId="58" xfId="0" applyFont="1" applyFill="1" applyBorder="1" applyAlignment="1">
      <alignment horizontal="center" vertical="center" wrapText="1"/>
    </xf>
    <xf numFmtId="0" fontId="29" fillId="2" borderId="44"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36" fillId="2" borderId="16"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29" fillId="2" borderId="45" xfId="0" applyFont="1" applyFill="1" applyBorder="1" applyAlignment="1">
      <alignment horizontal="center" vertical="center" wrapText="1"/>
    </xf>
    <xf numFmtId="0" fontId="17" fillId="6" borderId="13" xfId="2" applyFont="1" applyFill="1" applyBorder="1" applyAlignment="1">
      <alignment horizontal="center" vertical="center"/>
    </xf>
    <xf numFmtId="166" fontId="17" fillId="6" borderId="13" xfId="5" applyNumberFormat="1" applyFont="1" applyFill="1" applyBorder="1" applyAlignment="1">
      <alignment horizontal="center" vertical="center"/>
    </xf>
    <xf numFmtId="0" fontId="17" fillId="6" borderId="67" xfId="2" applyFont="1" applyFill="1" applyBorder="1" applyAlignment="1">
      <alignment horizontal="center" vertical="center"/>
    </xf>
    <xf numFmtId="167" fontId="17" fillId="6" borderId="14" xfId="2" applyNumberFormat="1" applyFont="1" applyFill="1" applyBorder="1" applyAlignment="1">
      <alignment horizontal="center" vertical="center"/>
    </xf>
    <xf numFmtId="0" fontId="17" fillId="6" borderId="14" xfId="2" applyFont="1" applyFill="1" applyBorder="1" applyAlignment="1">
      <alignment horizontal="center" vertical="center"/>
    </xf>
    <xf numFmtId="0" fontId="17" fillId="6" borderId="65" xfId="2" applyFont="1" applyFill="1" applyBorder="1" applyAlignment="1">
      <alignment horizontal="center" vertical="center"/>
    </xf>
    <xf numFmtId="0" fontId="63" fillId="0" borderId="10" xfId="2" applyFont="1" applyBorder="1" applyAlignment="1">
      <alignment horizontal="center" vertical="center"/>
    </xf>
    <xf numFmtId="166" fontId="14" fillId="0" borderId="10" xfId="5" applyNumberFormat="1" applyFont="1" applyBorder="1" applyAlignment="1">
      <alignment horizontal="center" vertical="center"/>
    </xf>
    <xf numFmtId="166" fontId="14" fillId="6" borderId="66" xfId="5" applyNumberFormat="1" applyFont="1" applyFill="1" applyBorder="1" applyAlignment="1">
      <alignment horizontal="center" vertical="center"/>
    </xf>
    <xf numFmtId="0" fontId="68" fillId="0" borderId="7" xfId="2" applyFont="1" applyBorder="1" applyAlignment="1">
      <alignment horizontal="left" vertical="center" indent="1"/>
    </xf>
    <xf numFmtId="0" fontId="19" fillId="0" borderId="20" xfId="2" applyFont="1" applyBorder="1" applyAlignment="1">
      <alignment horizontal="center" vertical="center" wrapText="1"/>
    </xf>
    <xf numFmtId="166" fontId="18" fillId="0" borderId="20" xfId="5" applyNumberFormat="1" applyFont="1" applyFill="1" applyBorder="1" applyAlignment="1">
      <alignment horizontal="center" vertical="center"/>
    </xf>
    <xf numFmtId="166" fontId="20" fillId="0" borderId="20" xfId="5" applyNumberFormat="1" applyFont="1" applyFill="1" applyBorder="1" applyAlignment="1">
      <alignment horizontal="center" vertical="center"/>
    </xf>
    <xf numFmtId="166" fontId="18" fillId="6" borderId="69" xfId="5" applyNumberFormat="1" applyFont="1" applyFill="1" applyBorder="1" applyAlignment="1">
      <alignment horizontal="center" vertical="center"/>
    </xf>
    <xf numFmtId="0" fontId="18" fillId="0" borderId="2" xfId="2" applyFont="1" applyBorder="1" applyAlignment="1">
      <alignment horizontal="center" vertical="center"/>
    </xf>
    <xf numFmtId="164" fontId="32" fillId="3" borderId="20" xfId="2" applyNumberFormat="1" applyFont="1" applyFill="1" applyBorder="1" applyAlignment="1">
      <alignment horizontal="center" vertical="center" wrapText="1"/>
    </xf>
    <xf numFmtId="164" fontId="3" fillId="3" borderId="20" xfId="2" applyNumberFormat="1" applyFont="1" applyFill="1" applyBorder="1" applyAlignment="1">
      <alignment horizontal="center" vertical="center" wrapText="1"/>
    </xf>
    <xf numFmtId="0" fontId="18" fillId="3" borderId="20" xfId="2" applyFont="1" applyFill="1" applyBorder="1" applyAlignment="1">
      <alignment horizontal="center" vertical="center"/>
    </xf>
    <xf numFmtId="0" fontId="20" fillId="3" borderId="20" xfId="2" applyFont="1" applyFill="1" applyBorder="1" applyAlignment="1">
      <alignment horizontal="center" vertical="center"/>
    </xf>
    <xf numFmtId="0" fontId="17" fillId="6" borderId="69" xfId="2" applyFont="1" applyFill="1" applyBorder="1" applyAlignment="1">
      <alignment horizontal="center" vertical="center"/>
    </xf>
    <xf numFmtId="164" fontId="32" fillId="2" borderId="19" xfId="2" applyNumberFormat="1" applyFont="1" applyFill="1" applyBorder="1" applyAlignment="1">
      <alignment horizontal="center" vertical="center" wrapText="1"/>
    </xf>
    <xf numFmtId="164" fontId="3" fillId="0" borderId="19" xfId="2" applyNumberFormat="1" applyFont="1" applyBorder="1" applyAlignment="1">
      <alignment horizontal="center" vertical="center" wrapText="1"/>
    </xf>
    <xf numFmtId="0" fontId="18" fillId="0" borderId="19" xfId="2" applyFont="1" applyBorder="1" applyAlignment="1">
      <alignment horizontal="center" vertical="center"/>
    </xf>
    <xf numFmtId="167" fontId="11" fillId="0" borderId="19" xfId="2" applyNumberFormat="1" applyBorder="1" applyAlignment="1">
      <alignment horizontal="center"/>
    </xf>
    <xf numFmtId="0" fontId="17" fillId="6" borderId="73" xfId="2" applyFont="1" applyFill="1" applyBorder="1" applyAlignment="1">
      <alignment horizontal="center" vertical="center"/>
    </xf>
    <xf numFmtId="0" fontId="18" fillId="3" borderId="4" xfId="2" applyFont="1" applyFill="1" applyBorder="1" applyAlignment="1">
      <alignment horizontal="center" vertical="center"/>
    </xf>
    <xf numFmtId="0" fontId="20" fillId="3" borderId="4" xfId="2" applyFont="1" applyFill="1" applyBorder="1" applyAlignment="1">
      <alignment horizontal="center" vertical="center"/>
    </xf>
    <xf numFmtId="0" fontId="18" fillId="0" borderId="2" xfId="2" applyFont="1" applyBorder="1" applyAlignment="1">
      <alignment horizontal="center"/>
    </xf>
    <xf numFmtId="0" fontId="49" fillId="0" borderId="3" xfId="0" applyFont="1" applyFill="1" applyBorder="1" applyAlignment="1">
      <alignment horizontal="center" vertical="center" wrapText="1"/>
    </xf>
    <xf numFmtId="0" fontId="49" fillId="0" borderId="3" xfId="0" applyFont="1" applyFill="1" applyBorder="1" applyAlignment="1">
      <alignment horizontal="left" vertical="center" wrapText="1"/>
    </xf>
    <xf numFmtId="17" fontId="49" fillId="0" borderId="3" xfId="0" applyNumberFormat="1" applyFont="1" applyFill="1" applyBorder="1" applyAlignment="1">
      <alignment horizontal="center" vertical="center"/>
    </xf>
    <xf numFmtId="17" fontId="62" fillId="0" borderId="3" xfId="0" applyNumberFormat="1" applyFont="1" applyFill="1" applyBorder="1" applyAlignment="1">
      <alignment horizontal="center" vertical="center"/>
    </xf>
    <xf numFmtId="15" fontId="62" fillId="0" borderId="3" xfId="0" applyNumberFormat="1" applyFont="1" applyFill="1" applyBorder="1" applyAlignment="1">
      <alignment horizontal="center" vertical="center" wrapText="1"/>
    </xf>
    <xf numFmtId="0" fontId="62" fillId="0" borderId="3" xfId="0" applyFont="1" applyFill="1" applyBorder="1" applyAlignment="1">
      <alignment horizontal="left" vertical="center" wrapText="1"/>
    </xf>
    <xf numFmtId="0" fontId="65" fillId="0" borderId="3" xfId="0" applyFont="1" applyFill="1" applyBorder="1" applyAlignment="1">
      <alignment vertical="center" wrapText="1"/>
    </xf>
    <xf numFmtId="0" fontId="62" fillId="0" borderId="3" xfId="0" applyFont="1" applyFill="1" applyBorder="1" applyAlignment="1">
      <alignment horizontal="center" vertical="center" wrapText="1"/>
    </xf>
    <xf numFmtId="0" fontId="49" fillId="0" borderId="16" xfId="0" applyFont="1" applyFill="1" applyBorder="1" applyAlignment="1">
      <alignment horizontal="center" vertical="center" wrapText="1"/>
    </xf>
    <xf numFmtId="0" fontId="49" fillId="0" borderId="16" xfId="0" applyFont="1" applyFill="1" applyBorder="1" applyAlignment="1">
      <alignment horizontal="left" vertical="center" wrapText="1"/>
    </xf>
    <xf numFmtId="15" fontId="62" fillId="0" borderId="16" xfId="0" applyNumberFormat="1" applyFont="1" applyFill="1" applyBorder="1" applyAlignment="1">
      <alignment horizontal="center" vertical="center" wrapText="1"/>
    </xf>
    <xf numFmtId="0" fontId="62" fillId="0" borderId="16" xfId="0" applyFont="1" applyFill="1" applyBorder="1" applyAlignment="1">
      <alignment horizontal="left" vertical="center" wrapText="1"/>
    </xf>
    <xf numFmtId="0" fontId="65" fillId="0" borderId="16" xfId="0" applyFont="1" applyFill="1" applyBorder="1" applyAlignment="1">
      <alignment vertical="center" wrapText="1"/>
    </xf>
    <xf numFmtId="0" fontId="62" fillId="0" borderId="16" xfId="0" applyFont="1" applyFill="1" applyBorder="1" applyAlignment="1">
      <alignment horizontal="center" vertical="center" wrapText="1"/>
    </xf>
    <xf numFmtId="0" fontId="51" fillId="0" borderId="17" xfId="0" applyFont="1" applyFill="1" applyBorder="1" applyAlignment="1">
      <alignment vertical="center" wrapText="1"/>
    </xf>
    <xf numFmtId="0" fontId="52" fillId="0" borderId="17" xfId="0" applyFont="1" applyFill="1" applyBorder="1" applyAlignment="1">
      <alignment vertical="center" wrapText="1"/>
    </xf>
    <xf numFmtId="0" fontId="49" fillId="0" borderId="17" xfId="0" applyFont="1" applyFill="1" applyBorder="1" applyAlignment="1">
      <alignment horizontal="center" vertical="center" wrapText="1"/>
    </xf>
    <xf numFmtId="0" fontId="49" fillId="0" borderId="17" xfId="0" applyFont="1" applyFill="1" applyBorder="1" applyAlignment="1">
      <alignment vertical="center" wrapText="1"/>
    </xf>
    <xf numFmtId="17" fontId="62" fillId="0" borderId="17" xfId="0" applyNumberFormat="1" applyFont="1" applyFill="1" applyBorder="1" applyAlignment="1">
      <alignment horizontal="center" vertical="center"/>
    </xf>
    <xf numFmtId="0" fontId="62" fillId="0" borderId="17" xfId="0" applyFont="1" applyFill="1" applyBorder="1" applyAlignment="1">
      <alignment vertical="center" wrapText="1"/>
    </xf>
    <xf numFmtId="0" fontId="62" fillId="0" borderId="62" xfId="0" applyFont="1" applyFill="1" applyBorder="1" applyAlignment="1">
      <alignment vertical="center" wrapText="1"/>
    </xf>
    <xf numFmtId="0" fontId="62" fillId="0" borderId="17" xfId="0" applyFont="1" applyFill="1" applyBorder="1" applyAlignment="1">
      <alignment horizontal="center" vertical="center" wrapText="1"/>
    </xf>
    <xf numFmtId="0" fontId="51" fillId="0" borderId="3" xfId="0" applyFont="1" applyFill="1" applyBorder="1" applyAlignment="1">
      <alignment vertical="center" wrapText="1"/>
    </xf>
    <xf numFmtId="0" fontId="52" fillId="0" borderId="3" xfId="0" applyFont="1" applyFill="1" applyBorder="1" applyAlignment="1">
      <alignment vertical="center" wrapText="1"/>
    </xf>
    <xf numFmtId="0" fontId="62" fillId="0" borderId="3" xfId="0" applyFont="1" applyFill="1" applyBorder="1" applyAlignment="1">
      <alignment vertical="center" wrapText="1"/>
    </xf>
    <xf numFmtId="0" fontId="49" fillId="0" borderId="3" xfId="0" applyFont="1" applyFill="1" applyBorder="1" applyAlignment="1">
      <alignment vertical="center" wrapText="1"/>
    </xf>
    <xf numFmtId="0" fontId="44" fillId="0" borderId="58" xfId="0" applyFont="1" applyFill="1" applyBorder="1" applyAlignment="1">
      <alignment horizontal="left" vertical="center" wrapText="1"/>
    </xf>
    <xf numFmtId="0" fontId="50" fillId="0" borderId="44" xfId="0" applyFont="1" applyFill="1" applyBorder="1" applyAlignment="1">
      <alignment horizontal="left" vertical="center" wrapText="1"/>
    </xf>
    <xf numFmtId="0" fontId="67" fillId="0" borderId="16" xfId="0" applyFont="1" applyFill="1" applyBorder="1" applyAlignment="1">
      <alignment horizontal="center" vertical="center" wrapText="1"/>
    </xf>
    <xf numFmtId="0" fontId="51" fillId="0" borderId="16" xfId="0" applyFont="1" applyFill="1" applyBorder="1" applyAlignment="1">
      <alignment vertical="center" wrapText="1"/>
    </xf>
    <xf numFmtId="0" fontId="51" fillId="0" borderId="16" xfId="0" applyFont="1" applyFill="1" applyBorder="1" applyAlignment="1">
      <alignment horizontal="center" vertical="center" wrapText="1"/>
    </xf>
    <xf numFmtId="0" fontId="52" fillId="0" borderId="16" xfId="0" applyFont="1" applyFill="1" applyBorder="1" applyAlignment="1">
      <alignment horizontal="center" vertical="center" wrapText="1"/>
    </xf>
    <xf numFmtId="0" fontId="49" fillId="0" borderId="16" xfId="0" applyFont="1" applyFill="1" applyBorder="1" applyAlignment="1">
      <alignment vertical="center" wrapText="1"/>
    </xf>
    <xf numFmtId="0" fontId="62" fillId="0" borderId="16" xfId="0" applyFont="1" applyFill="1" applyBorder="1" applyAlignment="1">
      <alignment vertical="center" wrapText="1"/>
    </xf>
    <xf numFmtId="0" fontId="36" fillId="0" borderId="16" xfId="0" applyFont="1" applyFill="1" applyBorder="1" applyAlignment="1">
      <alignment horizontal="center" vertical="center" wrapText="1"/>
    </xf>
    <xf numFmtId="165" fontId="62" fillId="0" borderId="45" xfId="0" applyNumberFormat="1" applyFont="1" applyFill="1" applyBorder="1" applyAlignment="1">
      <alignment horizontal="center" vertical="center" wrapText="1"/>
    </xf>
    <xf numFmtId="0" fontId="50" fillId="0" borderId="41" xfId="0" applyFont="1" applyFill="1" applyBorder="1" applyAlignment="1">
      <alignment horizontal="left" vertical="center" wrapText="1"/>
    </xf>
    <xf numFmtId="0" fontId="67" fillId="0" borderId="17" xfId="0" applyFont="1" applyFill="1" applyBorder="1" applyAlignment="1">
      <alignment horizontal="center" vertical="center" wrapText="1"/>
    </xf>
    <xf numFmtId="0" fontId="51" fillId="0" borderId="17" xfId="0" applyFont="1" applyFill="1" applyBorder="1" applyAlignment="1">
      <alignment horizontal="center" vertical="center" wrapText="1"/>
    </xf>
    <xf numFmtId="0" fontId="52" fillId="0" borderId="17" xfId="0" applyFont="1" applyFill="1" applyBorder="1" applyAlignment="1">
      <alignment horizontal="center" vertical="center" wrapText="1"/>
    </xf>
    <xf numFmtId="15" fontId="62" fillId="0" borderId="17" xfId="0" applyNumberFormat="1" applyFont="1" applyFill="1" applyBorder="1" applyAlignment="1">
      <alignment horizontal="center" vertical="center" wrapText="1"/>
    </xf>
    <xf numFmtId="0" fontId="36" fillId="0" borderId="17" xfId="0" applyFont="1" applyFill="1" applyBorder="1" applyAlignment="1">
      <alignment horizontal="center" vertical="center" wrapText="1"/>
    </xf>
    <xf numFmtId="165" fontId="62" fillId="0" borderId="42" xfId="0" applyNumberFormat="1" applyFont="1" applyFill="1" applyBorder="1" applyAlignment="1">
      <alignment horizontal="center" vertical="center" wrapText="1"/>
    </xf>
    <xf numFmtId="15" fontId="62" fillId="0" borderId="3" xfId="0" applyNumberFormat="1" applyFont="1" applyFill="1" applyBorder="1" applyAlignment="1">
      <alignment horizontal="center" vertical="center"/>
    </xf>
    <xf numFmtId="165" fontId="62" fillId="0" borderId="3" xfId="0" applyNumberFormat="1" applyFont="1" applyFill="1" applyBorder="1" applyAlignment="1">
      <alignment horizontal="left" vertical="center" wrapText="1"/>
    </xf>
    <xf numFmtId="0" fontId="56" fillId="0" borderId="3" xfId="0" applyFont="1" applyFill="1" applyBorder="1" applyAlignment="1">
      <alignment horizontal="center" vertical="center" wrapText="1"/>
    </xf>
    <xf numFmtId="15" fontId="49" fillId="0" borderId="3" xfId="0" applyNumberFormat="1" applyFont="1" applyFill="1" applyBorder="1" applyAlignment="1">
      <alignment horizontal="center" vertical="center"/>
    </xf>
    <xf numFmtId="0" fontId="56" fillId="0" borderId="16" xfId="0" applyFont="1" applyFill="1" applyBorder="1" applyAlignment="1">
      <alignment horizontal="center" vertical="center" wrapText="1"/>
    </xf>
    <xf numFmtId="15" fontId="49" fillId="0" borderId="16" xfId="0" applyNumberFormat="1" applyFont="1" applyFill="1" applyBorder="1" applyAlignment="1">
      <alignment horizontal="center" vertical="center"/>
    </xf>
    <xf numFmtId="15" fontId="62" fillId="0" borderId="16" xfId="0" applyNumberFormat="1" applyFont="1" applyFill="1" applyBorder="1" applyAlignment="1">
      <alignment horizontal="center" vertical="center"/>
    </xf>
    <xf numFmtId="0" fontId="56" fillId="0" borderId="17" xfId="0" applyFont="1" applyFill="1" applyBorder="1" applyAlignment="1">
      <alignment horizontal="center" vertical="center" wrapText="1"/>
    </xf>
    <xf numFmtId="15" fontId="49" fillId="0" borderId="17" xfId="0" applyNumberFormat="1" applyFont="1" applyFill="1" applyBorder="1" applyAlignment="1">
      <alignment horizontal="center" vertical="center"/>
    </xf>
    <xf numFmtId="15" fontId="62" fillId="0" borderId="17" xfId="0" applyNumberFormat="1" applyFont="1" applyFill="1" applyBorder="1" applyAlignment="1">
      <alignment horizontal="center" vertical="center"/>
    </xf>
    <xf numFmtId="0" fontId="62" fillId="0" borderId="17" xfId="0" applyFont="1" applyFill="1" applyBorder="1" applyAlignment="1">
      <alignment horizontal="left" vertical="center" wrapText="1"/>
    </xf>
    <xf numFmtId="0" fontId="49" fillId="0" borderId="3" xfId="0" applyFont="1" applyFill="1" applyBorder="1" applyAlignment="1">
      <alignment horizontal="left" vertical="center" wrapText="1" indent="1"/>
    </xf>
    <xf numFmtId="0" fontId="62" fillId="0" borderId="3" xfId="0" quotePrefix="1" applyFont="1" applyFill="1" applyBorder="1" applyAlignment="1">
      <alignment horizontal="left" vertical="center" wrapText="1"/>
    </xf>
    <xf numFmtId="0" fontId="49" fillId="0" borderId="16" xfId="0" applyFont="1" applyFill="1" applyBorder="1"/>
    <xf numFmtId="0" fontId="49" fillId="0" borderId="17" xfId="0" applyFont="1" applyFill="1" applyBorder="1" applyAlignment="1">
      <alignment horizontal="left" vertical="center" wrapText="1"/>
    </xf>
    <xf numFmtId="0" fontId="65" fillId="0" borderId="3" xfId="0" applyFont="1" applyFill="1" applyBorder="1" applyAlignment="1">
      <alignment horizontal="left" vertical="center" wrapText="1"/>
    </xf>
    <xf numFmtId="0" fontId="62" fillId="0" borderId="3" xfId="0" applyFont="1" applyFill="1" applyBorder="1" applyAlignment="1">
      <alignment horizontal="left" vertical="top" wrapText="1"/>
    </xf>
    <xf numFmtId="0" fontId="51" fillId="0" borderId="3" xfId="0" applyFont="1" applyFill="1" applyBorder="1" applyAlignment="1">
      <alignment horizontal="center" vertical="center" wrapText="1"/>
    </xf>
    <xf numFmtId="0" fontId="62" fillId="0" borderId="19" xfId="0" applyFont="1" applyFill="1" applyBorder="1" applyAlignment="1">
      <alignment horizontal="center" vertical="center" wrapText="1"/>
    </xf>
    <xf numFmtId="0" fontId="62" fillId="0" borderId="6" xfId="0" applyFont="1" applyFill="1" applyBorder="1" applyAlignment="1">
      <alignment vertical="center" wrapText="1"/>
    </xf>
    <xf numFmtId="0" fontId="62" fillId="0" borderId="20" xfId="0" applyFont="1" applyFill="1" applyBorder="1" applyAlignment="1">
      <alignment horizontal="left" vertical="center" wrapText="1"/>
    </xf>
    <xf numFmtId="165" fontId="62" fillId="0" borderId="11" xfId="0" applyNumberFormat="1" applyFont="1" applyFill="1" applyBorder="1" applyAlignment="1">
      <alignment horizontal="left" vertical="center" wrapText="1"/>
    </xf>
    <xf numFmtId="0" fontId="53" fillId="0" borderId="16" xfId="0" applyFont="1" applyFill="1" applyBorder="1" applyAlignment="1">
      <alignment vertical="center" wrapText="1"/>
    </xf>
    <xf numFmtId="0" fontId="69" fillId="0" borderId="3" xfId="0" applyFont="1" applyFill="1" applyBorder="1" applyAlignment="1">
      <alignment vertical="center" wrapText="1"/>
    </xf>
    <xf numFmtId="0" fontId="49" fillId="0" borderId="19" xfId="0" applyFont="1" applyFill="1" applyBorder="1"/>
    <xf numFmtId="0" fontId="49" fillId="0" borderId="55" xfId="0" applyFont="1" applyFill="1" applyBorder="1"/>
    <xf numFmtId="0" fontId="62" fillId="0" borderId="16" xfId="0" quotePrefix="1" applyFont="1" applyFill="1" applyBorder="1" applyAlignment="1">
      <alignment horizontal="left" vertical="center" wrapText="1"/>
    </xf>
    <xf numFmtId="0" fontId="6" fillId="5" borderId="0" xfId="1" applyFont="1" applyFill="1" applyAlignment="1" applyProtection="1">
      <alignment horizontal="center" vertical="center"/>
      <protection hidden="1"/>
    </xf>
    <xf numFmtId="0" fontId="51" fillId="0" borderId="17"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44" fillId="0" borderId="58" xfId="0" applyFont="1" applyFill="1" applyBorder="1" applyAlignment="1">
      <alignment horizontal="left" vertical="center" wrapText="1"/>
    </xf>
    <xf numFmtId="0" fontId="50" fillId="0" borderId="43" xfId="0" applyFont="1" applyFill="1" applyBorder="1" applyAlignment="1">
      <alignment horizontal="left" vertical="center" wrapText="1"/>
    </xf>
    <xf numFmtId="0" fontId="50" fillId="0" borderId="44" xfId="0" applyFont="1" applyFill="1" applyBorder="1" applyAlignment="1">
      <alignment horizontal="left" vertical="center" wrapText="1"/>
    </xf>
    <xf numFmtId="0" fontId="50" fillId="0" borderId="41" xfId="0" applyFont="1" applyFill="1" applyBorder="1" applyAlignment="1">
      <alignment vertical="center" wrapText="1"/>
    </xf>
    <xf numFmtId="0" fontId="50" fillId="0" borderId="43" xfId="0" applyFont="1" applyFill="1" applyBorder="1" applyAlignment="1">
      <alignment vertical="center" wrapText="1"/>
    </xf>
    <xf numFmtId="0" fontId="50" fillId="0" borderId="41" xfId="0" applyFont="1" applyFill="1" applyBorder="1" applyAlignment="1">
      <alignment horizontal="left" vertical="center" wrapText="1"/>
    </xf>
    <xf numFmtId="0" fontId="45" fillId="0" borderId="58" xfId="0" applyFont="1" applyFill="1" applyBorder="1" applyAlignment="1">
      <alignment horizontal="center" vertical="center" wrapText="1"/>
    </xf>
    <xf numFmtId="0" fontId="57" fillId="0" borderId="43" xfId="0" applyFont="1" applyFill="1" applyBorder="1" applyAlignment="1">
      <alignment vertical="center" wrapText="1"/>
    </xf>
    <xf numFmtId="0" fontId="30" fillId="2" borderId="20" xfId="1" applyFont="1" applyFill="1" applyBorder="1" applyAlignment="1" applyProtection="1">
      <alignment horizontal="center" vertical="center"/>
      <protection hidden="1"/>
    </xf>
    <xf numFmtId="0" fontId="30" fillId="5" borderId="46" xfId="1" applyFont="1" applyFill="1" applyBorder="1" applyAlignment="1" applyProtection="1">
      <alignment horizontal="center" vertical="center"/>
      <protection hidden="1"/>
    </xf>
    <xf numFmtId="0" fontId="30" fillId="2" borderId="46" xfId="1" applyFont="1" applyFill="1" applyBorder="1" applyAlignment="1" applyProtection="1">
      <alignment horizontal="center" vertical="center"/>
      <protection hidden="1"/>
    </xf>
    <xf numFmtId="0" fontId="30" fillId="5" borderId="19" xfId="1" applyFont="1" applyFill="1" applyBorder="1" applyAlignment="1" applyProtection="1">
      <alignment horizontal="center" vertical="center"/>
      <protection hidden="1"/>
    </xf>
    <xf numFmtId="0" fontId="44" fillId="0" borderId="52" xfId="0" applyFont="1" applyFill="1" applyBorder="1" applyAlignment="1">
      <alignment horizontal="left" vertical="center" wrapText="1"/>
    </xf>
    <xf numFmtId="165" fontId="62" fillId="0" borderId="21" xfId="0" applyNumberFormat="1" applyFont="1" applyFill="1" applyBorder="1" applyAlignment="1">
      <alignment horizontal="center" vertical="center" wrapText="1"/>
    </xf>
    <xf numFmtId="0" fontId="51" fillId="0" borderId="16" xfId="0" applyFont="1" applyFill="1" applyBorder="1" applyAlignment="1">
      <alignment horizontal="center" vertical="center" wrapText="1"/>
    </xf>
    <xf numFmtId="0" fontId="52" fillId="0" borderId="3"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55" fillId="0" borderId="3" xfId="0" applyFont="1" applyFill="1" applyBorder="1" applyAlignment="1">
      <alignment horizontal="center" vertical="center" wrapText="1"/>
    </xf>
    <xf numFmtId="0" fontId="52" fillId="0" borderId="16" xfId="0" applyFont="1" applyFill="1" applyBorder="1" applyAlignment="1">
      <alignment horizontal="center" vertical="center" wrapText="1"/>
    </xf>
    <xf numFmtId="0" fontId="51" fillId="0" borderId="3" xfId="0" applyFont="1" applyFill="1" applyBorder="1" applyAlignment="1">
      <alignment vertical="center" wrapText="1"/>
    </xf>
    <xf numFmtId="0" fontId="54" fillId="0" borderId="16" xfId="0" applyFont="1" applyFill="1" applyBorder="1" applyAlignment="1">
      <alignment vertical="center" wrapText="1"/>
    </xf>
    <xf numFmtId="0" fontId="53" fillId="0" borderId="3" xfId="0" applyFont="1" applyFill="1" applyBorder="1" applyAlignment="1">
      <alignment vertical="center" wrapText="1"/>
    </xf>
    <xf numFmtId="0" fontId="67" fillId="0" borderId="3" xfId="0" applyFont="1" applyFill="1" applyBorder="1" applyAlignment="1">
      <alignment horizontal="center" vertical="center" wrapText="1"/>
    </xf>
    <xf numFmtId="0" fontId="54" fillId="0" borderId="3" xfId="0" applyFont="1" applyFill="1" applyBorder="1" applyAlignment="1">
      <alignment vertical="center" wrapText="1"/>
    </xf>
    <xf numFmtId="0" fontId="45" fillId="0" borderId="58" xfId="0" applyFont="1" applyFill="1" applyBorder="1" applyAlignment="1">
      <alignment horizontal="left" vertical="center" wrapText="1"/>
    </xf>
    <xf numFmtId="0" fontId="52" fillId="0" borderId="17" xfId="0" applyFont="1" applyFill="1" applyBorder="1" applyAlignment="1">
      <alignment horizontal="center" vertical="center" wrapText="1"/>
    </xf>
    <xf numFmtId="0" fontId="67" fillId="0" borderId="17" xfId="0" applyFont="1" applyFill="1" applyBorder="1" applyAlignment="1">
      <alignment horizontal="center" vertical="center" wrapText="1"/>
    </xf>
    <xf numFmtId="0" fontId="51" fillId="0" borderId="17" xfId="0" applyFont="1" applyFill="1" applyBorder="1" applyAlignment="1">
      <alignment vertical="center" wrapText="1"/>
    </xf>
    <xf numFmtId="0" fontId="67" fillId="0" borderId="16" xfId="0" applyFont="1" applyFill="1" applyBorder="1" applyAlignment="1">
      <alignment horizontal="center" vertical="center" wrapText="1"/>
    </xf>
    <xf numFmtId="0" fontId="57" fillId="0" borderId="43" xfId="0" applyFont="1" applyFill="1" applyBorder="1" applyAlignment="1">
      <alignment horizontal="left" vertical="center" wrapText="1"/>
    </xf>
    <xf numFmtId="0" fontId="57" fillId="0" borderId="44" xfId="0" applyFont="1" applyFill="1" applyBorder="1" applyAlignment="1">
      <alignment horizontal="left" vertical="center" wrapText="1"/>
    </xf>
    <xf numFmtId="0" fontId="56" fillId="0" borderId="3" xfId="0" applyFont="1" applyFill="1" applyBorder="1" applyAlignment="1">
      <alignment horizontal="center" vertical="center" wrapText="1"/>
    </xf>
    <xf numFmtId="0" fontId="56" fillId="0" borderId="16" xfId="0" applyFont="1" applyFill="1" applyBorder="1" applyAlignment="1">
      <alignment horizontal="center" vertical="center" wrapText="1"/>
    </xf>
    <xf numFmtId="0" fontId="59" fillId="0" borderId="3" xfId="0" applyFont="1" applyFill="1" applyBorder="1" applyAlignment="1">
      <alignment horizontal="center" vertical="center" wrapText="1"/>
    </xf>
    <xf numFmtId="0" fontId="51" fillId="0" borderId="16" xfId="0" applyFont="1" applyFill="1" applyBorder="1" applyAlignment="1">
      <alignment vertical="center" wrapText="1"/>
    </xf>
    <xf numFmtId="0" fontId="8" fillId="2" borderId="57"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50" fillId="0" borderId="61" xfId="0" applyFont="1" applyFill="1" applyBorder="1" applyAlignment="1">
      <alignment horizontal="left" vertical="center" wrapText="1"/>
    </xf>
    <xf numFmtId="0" fontId="50" fillId="0" borderId="60" xfId="0" applyFont="1" applyFill="1" applyBorder="1" applyAlignment="1">
      <alignment horizontal="left" vertical="center" wrapText="1"/>
    </xf>
    <xf numFmtId="0" fontId="67" fillId="0" borderId="62" xfId="0" applyFont="1" applyFill="1" applyBorder="1" applyAlignment="1">
      <alignment horizontal="center" vertical="center" wrapText="1"/>
    </xf>
    <xf numFmtId="0" fontId="67" fillId="0" borderId="11" xfId="0" applyFont="1" applyFill="1" applyBorder="1" applyAlignment="1">
      <alignment horizontal="center" vertical="center" wrapText="1"/>
    </xf>
    <xf numFmtId="0" fontId="51" fillId="0" borderId="62" xfId="0" applyFont="1" applyFill="1" applyBorder="1" applyAlignment="1">
      <alignment vertical="center" wrapText="1"/>
    </xf>
    <xf numFmtId="0" fontId="51" fillId="0" borderId="11" xfId="0" applyFont="1" applyFill="1" applyBorder="1" applyAlignment="1">
      <alignment vertical="center" wrapText="1"/>
    </xf>
    <xf numFmtId="0" fontId="41" fillId="2" borderId="17"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2" fillId="0" borderId="51"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59" xfId="0" applyFont="1" applyBorder="1" applyAlignment="1">
      <alignment horizontal="center" vertical="center" wrapText="1"/>
    </xf>
    <xf numFmtId="0" fontId="44" fillId="0" borderId="43" xfId="0" applyFont="1" applyFill="1" applyBorder="1" applyAlignment="1">
      <alignment horizontal="left" vertical="center" wrapText="1"/>
    </xf>
    <xf numFmtId="0" fontId="44" fillId="0" borderId="44" xfId="0" applyFont="1" applyFill="1" applyBorder="1" applyAlignment="1">
      <alignment horizontal="left" vertical="center" wrapText="1"/>
    </xf>
    <xf numFmtId="165" fontId="62" fillId="0" borderId="21" xfId="2" applyNumberFormat="1" applyFont="1" applyFill="1" applyBorder="1" applyAlignment="1">
      <alignment horizontal="center" vertical="center" wrapText="1"/>
    </xf>
    <xf numFmtId="0" fontId="50" fillId="0" borderId="3" xfId="0" applyFont="1" applyFill="1" applyBorder="1" applyAlignment="1">
      <alignment horizontal="left" vertical="center" wrapText="1"/>
    </xf>
    <xf numFmtId="0" fontId="50" fillId="0" borderId="16" xfId="0" applyFont="1" applyFill="1" applyBorder="1" applyAlignment="1">
      <alignment horizontal="left" vertical="center" wrapText="1"/>
    </xf>
    <xf numFmtId="0" fontId="54" fillId="0" borderId="3" xfId="0" applyFont="1" applyFill="1" applyBorder="1" applyAlignment="1">
      <alignment horizontal="center" vertical="center" wrapText="1"/>
    </xf>
    <xf numFmtId="0" fontId="54" fillId="0" borderId="16" xfId="0" applyFont="1" applyFill="1" applyBorder="1" applyAlignment="1">
      <alignment horizontal="center" vertical="center" wrapText="1"/>
    </xf>
    <xf numFmtId="165" fontId="62" fillId="0" borderId="21" xfId="0" applyNumberFormat="1" applyFont="1" applyFill="1" applyBorder="1" applyAlignment="1">
      <alignment horizontal="center" vertical="center"/>
    </xf>
    <xf numFmtId="165" fontId="62" fillId="0" borderId="45" xfId="0" applyNumberFormat="1" applyFont="1" applyFill="1" applyBorder="1" applyAlignment="1">
      <alignment horizontal="center" vertical="center"/>
    </xf>
    <xf numFmtId="165" fontId="36" fillId="0" borderId="62" xfId="2" applyNumberFormat="1" applyFont="1" applyFill="1" applyBorder="1" applyAlignment="1">
      <alignment horizontal="center" vertical="center" wrapText="1"/>
    </xf>
    <xf numFmtId="165" fontId="36" fillId="0" borderId="11" xfId="2" applyNumberFormat="1" applyFont="1" applyFill="1" applyBorder="1" applyAlignment="1">
      <alignment horizontal="center" vertical="center" wrapText="1"/>
    </xf>
    <xf numFmtId="165" fontId="62" fillId="0" borderId="63" xfId="2" applyNumberFormat="1" applyFont="1" applyFill="1" applyBorder="1" applyAlignment="1">
      <alignment horizontal="center" vertical="center" wrapText="1"/>
    </xf>
    <xf numFmtId="165" fontId="62" fillId="0" borderId="56" xfId="2" applyNumberFormat="1" applyFont="1" applyFill="1" applyBorder="1" applyAlignment="1">
      <alignment horizontal="center" vertical="center" wrapText="1"/>
    </xf>
    <xf numFmtId="15" fontId="62" fillId="0" borderId="16" xfId="0" applyNumberFormat="1"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8" fillId="0" borderId="3"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60" fillId="0" borderId="3" xfId="0" applyFont="1" applyFill="1" applyBorder="1" applyAlignment="1">
      <alignment horizontal="center" vertical="center" wrapText="1"/>
    </xf>
    <xf numFmtId="0" fontId="60" fillId="0" borderId="16" xfId="0" applyFont="1" applyFill="1" applyBorder="1" applyAlignment="1">
      <alignment horizontal="center" vertical="center" wrapText="1"/>
    </xf>
    <xf numFmtId="0" fontId="44" fillId="0" borderId="64" xfId="0" applyFont="1" applyFill="1" applyBorder="1" applyAlignment="1">
      <alignment horizontal="left" vertical="center" wrapText="1"/>
    </xf>
    <xf numFmtId="0" fontId="56" fillId="0" borderId="19" xfId="0" applyFont="1" applyFill="1" applyBorder="1" applyAlignment="1">
      <alignment horizontal="center" vertical="center" wrapText="1"/>
    </xf>
    <xf numFmtId="0" fontId="56" fillId="0" borderId="55" xfId="0" applyFont="1" applyFill="1" applyBorder="1" applyAlignment="1">
      <alignment horizontal="center" vertical="center" wrapText="1"/>
    </xf>
    <xf numFmtId="0" fontId="61" fillId="0" borderId="3" xfId="0" applyFont="1" applyFill="1" applyBorder="1" applyAlignment="1">
      <alignment horizontal="center" vertical="center" wrapText="1"/>
    </xf>
    <xf numFmtId="0" fontId="61" fillId="0" borderId="16" xfId="0" applyFont="1" applyFill="1" applyBorder="1" applyAlignment="1">
      <alignment horizontal="center" vertical="center" wrapText="1"/>
    </xf>
    <xf numFmtId="165" fontId="62" fillId="0" borderId="42" xfId="0" applyNumberFormat="1" applyFont="1" applyFill="1" applyBorder="1" applyAlignment="1">
      <alignment horizontal="center" vertical="center" wrapText="1"/>
    </xf>
    <xf numFmtId="165" fontId="36" fillId="0" borderId="3" xfId="0" applyNumberFormat="1" applyFont="1" applyFill="1" applyBorder="1" applyAlignment="1">
      <alignment horizontal="center" vertical="center" wrapText="1"/>
    </xf>
    <xf numFmtId="165" fontId="36" fillId="0" borderId="16" xfId="0" applyNumberFormat="1" applyFont="1" applyFill="1" applyBorder="1" applyAlignment="1">
      <alignment horizontal="center" vertical="center" wrapText="1"/>
    </xf>
    <xf numFmtId="165" fontId="62" fillId="0" borderId="45" xfId="0" applyNumberFormat="1" applyFont="1" applyFill="1" applyBorder="1" applyAlignment="1">
      <alignment horizontal="center" vertical="center" wrapText="1"/>
    </xf>
    <xf numFmtId="0" fontId="53" fillId="0" borderId="3" xfId="0" applyFont="1" applyFill="1" applyBorder="1" applyAlignment="1">
      <alignment horizontal="center" vertical="center" wrapText="1"/>
    </xf>
    <xf numFmtId="0" fontId="62" fillId="0" borderId="3" xfId="0" applyFont="1" applyFill="1" applyBorder="1" applyAlignment="1">
      <alignment horizontal="center" vertical="center"/>
    </xf>
    <xf numFmtId="0" fontId="62" fillId="0" borderId="3" xfId="0" applyFont="1" applyFill="1" applyBorder="1" applyAlignment="1">
      <alignment horizontal="center" vertical="center" wrapText="1"/>
    </xf>
    <xf numFmtId="15" fontId="62" fillId="0" borderId="17" xfId="0" applyNumberFormat="1" applyFont="1" applyFill="1" applyBorder="1" applyAlignment="1">
      <alignment horizontal="center" vertical="center"/>
    </xf>
    <xf numFmtId="15" fontId="62" fillId="0" borderId="3" xfId="0" applyNumberFormat="1" applyFont="1" applyFill="1" applyBorder="1" applyAlignment="1">
      <alignment horizontal="center" vertical="center" wrapText="1"/>
    </xf>
    <xf numFmtId="0" fontId="36" fillId="0" borderId="17" xfId="0" applyFont="1" applyFill="1" applyBorder="1" applyAlignment="1">
      <alignment horizontal="center" vertical="center" wrapText="1"/>
    </xf>
    <xf numFmtId="165" fontId="36" fillId="0" borderId="17" xfId="0" applyNumberFormat="1" applyFont="1" applyFill="1" applyBorder="1" applyAlignment="1">
      <alignment horizontal="center" vertical="center" wrapText="1"/>
    </xf>
    <xf numFmtId="165" fontId="49" fillId="0" borderId="21" xfId="0" applyNumberFormat="1" applyFont="1" applyFill="1" applyBorder="1" applyAlignment="1">
      <alignment horizontal="center" vertical="center" wrapText="1"/>
    </xf>
    <xf numFmtId="0" fontId="36" fillId="0" borderId="16" xfId="0" applyFont="1" applyFill="1" applyBorder="1" applyAlignment="1">
      <alignment horizontal="center" vertical="center" wrapText="1"/>
    </xf>
    <xf numFmtId="168" fontId="26" fillId="5" borderId="48" xfId="0" applyNumberFormat="1" applyFont="1" applyFill="1" applyBorder="1" applyAlignment="1">
      <alignment horizontal="right"/>
    </xf>
    <xf numFmtId="0" fontId="48" fillId="5" borderId="0" xfId="0" applyFont="1" applyFill="1" applyAlignment="1">
      <alignment horizontal="center"/>
    </xf>
    <xf numFmtId="165" fontId="36" fillId="0" borderId="3" xfId="2" applyNumberFormat="1" applyFont="1" applyFill="1" applyBorder="1" applyAlignment="1">
      <alignment horizontal="center" vertical="center" wrapText="1"/>
    </xf>
    <xf numFmtId="0" fontId="17" fillId="6" borderId="26" xfId="2" applyFont="1" applyFill="1" applyBorder="1" applyAlignment="1">
      <alignment horizontal="center" vertical="center"/>
    </xf>
    <xf numFmtId="0" fontId="17" fillId="6" borderId="13" xfId="2" applyFont="1" applyFill="1" applyBorder="1" applyAlignment="1">
      <alignment horizontal="center" vertical="center"/>
    </xf>
    <xf numFmtId="0" fontId="63" fillId="0" borderId="0" xfId="2" applyFont="1" applyAlignment="1">
      <alignment horizontal="center" vertical="center"/>
    </xf>
    <xf numFmtId="0" fontId="21" fillId="0" borderId="27" xfId="2" applyFont="1" applyBorder="1" applyAlignment="1">
      <alignment horizontal="center" vertical="center" wrapText="1"/>
    </xf>
    <xf numFmtId="0" fontId="11" fillId="0" borderId="28" xfId="2" applyBorder="1" applyAlignment="1">
      <alignment horizontal="center"/>
    </xf>
    <xf numFmtId="0" fontId="23" fillId="2" borderId="29" xfId="2" applyFont="1" applyFill="1" applyBorder="1" applyAlignment="1">
      <alignment horizontal="center" vertical="center"/>
    </xf>
    <xf numFmtId="0" fontId="23" fillId="2" borderId="30" xfId="2" applyFont="1" applyFill="1" applyBorder="1" applyAlignment="1">
      <alignment horizontal="center" vertical="center"/>
    </xf>
    <xf numFmtId="0" fontId="23" fillId="2" borderId="31" xfId="2" applyFont="1" applyFill="1" applyBorder="1" applyAlignment="1">
      <alignment horizontal="center" vertical="center"/>
    </xf>
    <xf numFmtId="0" fontId="23" fillId="2" borderId="32" xfId="2" applyFont="1" applyFill="1" applyBorder="1" applyAlignment="1">
      <alignment horizontal="center" vertical="center" wrapText="1"/>
    </xf>
    <xf numFmtId="0" fontId="23" fillId="2" borderId="18" xfId="2" applyFont="1" applyFill="1" applyBorder="1" applyAlignment="1">
      <alignment horizontal="center" vertical="center" wrapText="1"/>
    </xf>
    <xf numFmtId="0" fontId="23" fillId="2" borderId="11" xfId="2" applyFont="1" applyFill="1" applyBorder="1" applyAlignment="1">
      <alignment horizontal="center" vertical="center" wrapText="1"/>
    </xf>
    <xf numFmtId="0" fontId="23" fillId="2" borderId="33" xfId="2" applyFont="1" applyFill="1" applyBorder="1" applyAlignment="1">
      <alignment horizontal="center" vertical="center" wrapText="1"/>
    </xf>
    <xf numFmtId="0" fontId="23" fillId="2" borderId="34" xfId="2" applyFont="1" applyFill="1" applyBorder="1" applyAlignment="1">
      <alignment horizontal="center" vertical="center" wrapText="1"/>
    </xf>
    <xf numFmtId="0" fontId="23" fillId="2" borderId="22" xfId="2" applyFont="1" applyFill="1" applyBorder="1" applyAlignment="1">
      <alignment horizontal="center" vertical="center" wrapText="1"/>
    </xf>
    <xf numFmtId="0" fontId="23" fillId="2" borderId="35" xfId="2" applyFont="1" applyFill="1" applyBorder="1" applyAlignment="1">
      <alignment horizontal="center" vertical="center" wrapText="1"/>
    </xf>
    <xf numFmtId="0" fontId="23" fillId="2" borderId="36" xfId="2" applyFont="1" applyFill="1" applyBorder="1" applyAlignment="1">
      <alignment horizontal="center" vertical="center" wrapText="1"/>
    </xf>
    <xf numFmtId="0" fontId="23" fillId="2" borderId="37" xfId="2" applyFont="1" applyFill="1" applyBorder="1" applyAlignment="1">
      <alignment horizontal="center" vertical="center" wrapText="1"/>
    </xf>
    <xf numFmtId="0" fontId="23" fillId="2" borderId="68" xfId="2" applyFont="1" applyFill="1" applyBorder="1" applyAlignment="1">
      <alignment horizontal="center" vertical="center" wrapText="1"/>
    </xf>
    <xf numFmtId="0" fontId="23" fillId="2" borderId="0" xfId="2" applyFont="1" applyFill="1" applyAlignment="1">
      <alignment horizontal="center" vertical="center" wrapText="1"/>
    </xf>
    <xf numFmtId="0" fontId="23" fillId="2" borderId="47" xfId="2" applyFont="1" applyFill="1" applyBorder="1" applyAlignment="1">
      <alignment horizontal="center" vertical="center" wrapText="1"/>
    </xf>
    <xf numFmtId="0" fontId="18" fillId="2" borderId="38" xfId="2" applyFont="1" applyFill="1" applyBorder="1" applyAlignment="1">
      <alignment horizontal="center" vertical="center" wrapText="1"/>
    </xf>
    <xf numFmtId="0" fontId="18" fillId="2" borderId="39" xfId="2" applyFont="1" applyFill="1" applyBorder="1" applyAlignment="1">
      <alignment horizontal="center" vertical="center" wrapText="1"/>
    </xf>
    <xf numFmtId="0" fontId="18" fillId="2" borderId="71" xfId="2" applyFont="1" applyFill="1" applyBorder="1" applyAlignment="1">
      <alignment horizontal="center" vertical="center" wrapText="1"/>
    </xf>
    <xf numFmtId="0" fontId="18" fillId="2" borderId="40" xfId="2" applyFont="1" applyFill="1" applyBorder="1" applyAlignment="1">
      <alignment horizontal="center" vertical="center" wrapText="1"/>
    </xf>
    <xf numFmtId="0" fontId="18" fillId="2" borderId="72" xfId="2" applyFont="1" applyFill="1" applyBorder="1" applyAlignment="1">
      <alignment horizontal="center" vertical="center" wrapText="1"/>
    </xf>
    <xf numFmtId="0" fontId="18" fillId="2" borderId="23" xfId="2" applyFont="1" applyFill="1" applyBorder="1" applyAlignment="1">
      <alignment horizontal="center" vertical="center" wrapText="1"/>
    </xf>
    <xf numFmtId="0" fontId="18" fillId="2" borderId="24" xfId="2" applyFont="1" applyFill="1" applyBorder="1" applyAlignment="1">
      <alignment horizontal="center" vertical="center" wrapText="1"/>
    </xf>
    <xf numFmtId="0" fontId="18" fillId="2" borderId="25" xfId="2" applyFont="1" applyFill="1" applyBorder="1" applyAlignment="1">
      <alignment horizontal="center" vertical="center" wrapText="1"/>
    </xf>
    <xf numFmtId="0" fontId="18" fillId="2" borderId="9" xfId="2" applyFont="1" applyFill="1" applyBorder="1" applyAlignment="1">
      <alignment horizontal="center" vertical="center" wrapText="1"/>
    </xf>
    <xf numFmtId="0" fontId="13" fillId="2" borderId="70" xfId="2" applyFont="1" applyFill="1" applyBorder="1" applyAlignment="1">
      <alignment horizontal="center" vertical="center"/>
    </xf>
    <xf numFmtId="0" fontId="13" fillId="2" borderId="15" xfId="2" applyFont="1" applyFill="1" applyBorder="1" applyAlignment="1">
      <alignment horizontal="center" vertical="center"/>
    </xf>
    <xf numFmtId="0" fontId="13" fillId="2" borderId="8" xfId="2" applyFont="1" applyFill="1" applyBorder="1" applyAlignment="1">
      <alignment horizontal="center" vertical="center"/>
    </xf>
  </cellXfs>
  <cellStyles count="6">
    <cellStyle name="Normal" xfId="0" builtinId="0"/>
    <cellStyle name="Normal 2" xfId="1" xr:uid="{00000000-0005-0000-0000-000001000000}"/>
    <cellStyle name="Normal 2 3 2" xfId="2" xr:uid="{00000000-0005-0000-0000-000002000000}"/>
    <cellStyle name="Pourcentage" xfId="3" builtinId="5"/>
    <cellStyle name="Pourcentage 2" xfId="4" xr:uid="{00000000-0005-0000-0000-000004000000}"/>
    <cellStyle name="Pourcentage 2 2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V105"/>
  <sheetViews>
    <sheetView tabSelected="1" topLeftCell="D68" zoomScale="50" zoomScaleNormal="50" zoomScaleSheetLayoutView="30" workbookViewId="0">
      <selection activeCell="D95" sqref="A95:XFD95"/>
    </sheetView>
  </sheetViews>
  <sheetFormatPr baseColWidth="10" defaultColWidth="11.42578125" defaultRowHeight="31.5" x14ac:dyDescent="0.4"/>
  <cols>
    <col min="1" max="1" width="24.42578125" style="34" hidden="1" customWidth="1"/>
    <col min="2" max="2" width="36.7109375" style="68" customWidth="1"/>
    <col min="3" max="3" width="19.28515625" style="69" customWidth="1"/>
    <col min="4" max="4" width="47.5703125" style="70" customWidth="1"/>
    <col min="5" max="5" width="17.85546875" style="13" hidden="1" customWidth="1"/>
    <col min="6" max="7" width="15" style="13" hidden="1" customWidth="1"/>
    <col min="8" max="9" width="13.42578125" style="13" hidden="1" customWidth="1"/>
    <col min="10" max="10" width="15.28515625" style="74" customWidth="1"/>
    <col min="11" max="11" width="63.140625" style="75" customWidth="1"/>
    <col min="12" max="12" width="32" style="46" hidden="1" customWidth="1"/>
    <col min="13" max="13" width="23.5703125" style="75" customWidth="1"/>
    <col min="14" max="14" width="24" style="75" customWidth="1"/>
    <col min="15" max="15" width="52.5703125" style="75" customWidth="1"/>
    <col min="16" max="16" width="43.28515625" style="75" customWidth="1"/>
    <col min="17" max="17" width="112.28515625" style="75" customWidth="1"/>
    <col min="18" max="18" width="16.7109375" style="84" customWidth="1"/>
    <col min="19" max="19" width="21.7109375" style="84" customWidth="1"/>
    <col min="20" max="20" width="29" style="85" customWidth="1"/>
    <col min="21" max="22" width="51.140625" style="60" hidden="1" customWidth="1"/>
    <col min="23" max="24" width="11.42578125" hidden="1" customWidth="1"/>
    <col min="25" max="48" width="0" hidden="1" customWidth="1"/>
    <col min="49" max="16384" width="11.42578125" style="75"/>
  </cols>
  <sheetData>
    <row r="1" spans="1:48" s="76" customFormat="1" ht="35.25" customHeight="1" x14ac:dyDescent="0.3">
      <c r="A1" s="40" t="s">
        <v>183</v>
      </c>
      <c r="B1" s="228" t="s">
        <v>219</v>
      </c>
      <c r="C1" s="228"/>
      <c r="D1" s="228"/>
      <c r="E1" s="228"/>
      <c r="F1" s="110"/>
      <c r="G1" s="41"/>
      <c r="H1" s="41"/>
      <c r="I1" s="41"/>
      <c r="J1" s="71"/>
      <c r="K1" s="72"/>
      <c r="L1" s="44"/>
      <c r="N1" s="72"/>
      <c r="O1" s="77"/>
      <c r="P1" s="228" t="s">
        <v>0</v>
      </c>
      <c r="Q1" s="228"/>
      <c r="R1" s="228"/>
      <c r="S1" s="228"/>
      <c r="T1" s="228"/>
      <c r="U1" s="43"/>
      <c r="V1" s="43"/>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row>
    <row r="2" spans="1:48" s="76" customFormat="1" ht="26.25" customHeight="1" x14ac:dyDescent="0.3">
      <c r="A2" s="40" t="s">
        <v>88</v>
      </c>
      <c r="B2" s="228" t="s">
        <v>1</v>
      </c>
      <c r="C2" s="228"/>
      <c r="D2" s="228"/>
      <c r="E2" s="228"/>
      <c r="F2" s="228"/>
      <c r="G2" s="41"/>
      <c r="H2" s="41"/>
      <c r="I2" s="41"/>
      <c r="J2" s="71"/>
      <c r="K2" s="72"/>
      <c r="L2" s="44"/>
      <c r="N2" s="72"/>
      <c r="O2" s="77"/>
      <c r="P2" s="228" t="s">
        <v>2</v>
      </c>
      <c r="Q2" s="228"/>
      <c r="R2" s="228"/>
      <c r="S2" s="228"/>
      <c r="T2" s="228"/>
      <c r="U2" s="43"/>
      <c r="V2" s="43"/>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row>
    <row r="3" spans="1:48" s="73" customFormat="1" ht="8.25" customHeight="1" x14ac:dyDescent="0.35">
      <c r="A3" s="42"/>
      <c r="B3" s="65"/>
      <c r="C3" s="66"/>
      <c r="D3" s="67"/>
      <c r="E3" s="43"/>
      <c r="F3" s="43"/>
      <c r="G3" s="43"/>
      <c r="H3" s="43"/>
      <c r="I3" s="43"/>
      <c r="J3" s="71"/>
      <c r="L3" s="45"/>
      <c r="M3" s="78"/>
      <c r="N3" s="78"/>
      <c r="O3" s="79"/>
      <c r="P3" s="80"/>
      <c r="Q3" s="79"/>
      <c r="R3" s="79"/>
      <c r="S3" s="79"/>
      <c r="T3" s="81"/>
      <c r="U3" s="43"/>
      <c r="V3" s="43"/>
      <c r="W3" s="1"/>
      <c r="X3" s="1"/>
      <c r="Y3" s="1"/>
      <c r="Z3" s="1"/>
      <c r="AA3" s="1"/>
      <c r="AB3" s="1"/>
      <c r="AC3" s="1"/>
      <c r="AD3" s="1"/>
      <c r="AE3" s="1"/>
      <c r="AF3" s="1"/>
      <c r="AG3" s="1"/>
      <c r="AH3" s="1"/>
      <c r="AI3" s="1"/>
      <c r="AJ3" s="1"/>
      <c r="AK3" s="1"/>
      <c r="AL3" s="1"/>
      <c r="AM3" s="1"/>
      <c r="AN3" s="1"/>
      <c r="AO3" s="1"/>
      <c r="AP3" s="1"/>
      <c r="AQ3" s="1"/>
      <c r="AR3" s="1"/>
      <c r="AS3" s="1"/>
      <c r="AT3" s="1"/>
      <c r="AU3" s="1"/>
      <c r="AV3" s="1"/>
    </row>
    <row r="4" spans="1:48" s="73" customFormat="1" ht="71.25" customHeight="1" x14ac:dyDescent="0.35">
      <c r="A4" s="239" t="s">
        <v>218</v>
      </c>
      <c r="B4" s="240"/>
      <c r="C4" s="240"/>
      <c r="D4" s="240"/>
      <c r="E4" s="241"/>
      <c r="F4" s="241"/>
      <c r="G4" s="241"/>
      <c r="H4" s="241"/>
      <c r="I4" s="241"/>
      <c r="J4" s="240"/>
      <c r="K4" s="240"/>
      <c r="L4" s="241"/>
      <c r="M4" s="240"/>
      <c r="N4" s="240"/>
      <c r="O4" s="240"/>
      <c r="P4" s="240"/>
      <c r="Q4" s="240"/>
      <c r="R4" s="240"/>
      <c r="S4" s="240"/>
      <c r="T4" s="242"/>
      <c r="U4" s="43"/>
      <c r="V4" s="43"/>
      <c r="W4" s="1"/>
      <c r="X4" s="1"/>
      <c r="Y4" s="1"/>
      <c r="Z4" s="1"/>
      <c r="AA4" s="1"/>
      <c r="AB4" s="1"/>
      <c r="AC4" s="1"/>
      <c r="AD4" s="1"/>
      <c r="AE4" s="1"/>
      <c r="AF4" s="1"/>
      <c r="AG4" s="1"/>
      <c r="AH4" s="1"/>
      <c r="AI4" s="1"/>
      <c r="AJ4" s="1"/>
      <c r="AK4" s="1"/>
      <c r="AL4" s="1"/>
      <c r="AM4" s="1"/>
      <c r="AN4" s="1"/>
      <c r="AO4" s="1"/>
      <c r="AP4" s="1"/>
      <c r="AQ4" s="1"/>
      <c r="AR4" s="1"/>
      <c r="AS4" s="1"/>
      <c r="AT4" s="1"/>
      <c r="AU4" s="1"/>
      <c r="AV4" s="1"/>
    </row>
    <row r="5" spans="1:48" ht="4.5" customHeight="1" x14ac:dyDescent="0.35">
      <c r="P5" s="318">
        <f ca="1">TODAY()</f>
        <v>44827</v>
      </c>
      <c r="Q5" s="318"/>
      <c r="R5" s="318"/>
      <c r="S5" s="318"/>
      <c r="T5" s="318"/>
    </row>
    <row r="6" spans="1:48" ht="75.75" customHeight="1" thickBot="1" x14ac:dyDescent="1.4">
      <c r="D6" s="319" t="s">
        <v>321</v>
      </c>
      <c r="E6" s="319"/>
      <c r="F6" s="319"/>
      <c r="G6" s="319"/>
      <c r="H6" s="319"/>
      <c r="I6" s="319"/>
      <c r="J6" s="319"/>
      <c r="K6" s="319"/>
      <c r="L6" s="319"/>
      <c r="M6" s="319"/>
      <c r="N6" s="319"/>
      <c r="O6" s="319"/>
      <c r="P6" s="319"/>
      <c r="Q6" s="319"/>
      <c r="R6" s="319"/>
      <c r="S6" s="319"/>
      <c r="T6" s="109"/>
    </row>
    <row r="7" spans="1:48" ht="32.25" hidden="1" thickBot="1" x14ac:dyDescent="0.4">
      <c r="P7" s="109"/>
      <c r="Q7" s="109"/>
      <c r="R7" s="109"/>
      <c r="S7" s="109"/>
      <c r="T7" s="109"/>
    </row>
    <row r="8" spans="1:48" s="82" customFormat="1" ht="109.5" customHeight="1" x14ac:dyDescent="0.4">
      <c r="A8" s="266" t="s">
        <v>43</v>
      </c>
      <c r="B8" s="268" t="s">
        <v>44</v>
      </c>
      <c r="C8" s="104" t="s">
        <v>50</v>
      </c>
      <c r="D8" s="63" t="s">
        <v>45</v>
      </c>
      <c r="E8" s="63" t="s">
        <v>54</v>
      </c>
      <c r="F8" s="63" t="s">
        <v>93</v>
      </c>
      <c r="G8" s="63" t="s">
        <v>57</v>
      </c>
      <c r="H8" s="63" t="s">
        <v>55</v>
      </c>
      <c r="I8" s="63" t="s">
        <v>56</v>
      </c>
      <c r="J8" s="63" t="s">
        <v>49</v>
      </c>
      <c r="K8" s="276" t="s">
        <v>3</v>
      </c>
      <c r="L8" s="63" t="s">
        <v>92</v>
      </c>
      <c r="M8" s="276" t="s">
        <v>4</v>
      </c>
      <c r="N8" s="276"/>
      <c r="O8" s="63" t="s">
        <v>5</v>
      </c>
      <c r="P8" s="63" t="s">
        <v>6</v>
      </c>
      <c r="Q8" s="276" t="s">
        <v>48</v>
      </c>
      <c r="R8" s="105" t="s">
        <v>90</v>
      </c>
      <c r="S8" s="276" t="s">
        <v>91</v>
      </c>
      <c r="T8" s="106" t="s">
        <v>47</v>
      </c>
      <c r="U8" s="60"/>
      <c r="V8" s="60"/>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row>
    <row r="9" spans="1:48" s="83" customFormat="1" ht="32.25" customHeight="1" x14ac:dyDescent="0.25">
      <c r="A9" s="267"/>
      <c r="B9" s="269"/>
      <c r="C9" s="107">
        <f t="shared" ref="C9:J9" si="0">COUNTA(C13:C87)</f>
        <v>26</v>
      </c>
      <c r="D9" s="64">
        <f t="shared" si="0"/>
        <v>26</v>
      </c>
      <c r="E9" s="64">
        <f t="shared" si="0"/>
        <v>0</v>
      </c>
      <c r="F9" s="64">
        <f t="shared" si="0"/>
        <v>0</v>
      </c>
      <c r="G9" s="64">
        <f t="shared" si="0"/>
        <v>0</v>
      </c>
      <c r="H9" s="64">
        <f t="shared" si="0"/>
        <v>0</v>
      </c>
      <c r="I9" s="64">
        <f t="shared" si="0"/>
        <v>26</v>
      </c>
      <c r="J9" s="64">
        <f t="shared" si="0"/>
        <v>75</v>
      </c>
      <c r="K9" s="277"/>
      <c r="L9" s="64"/>
      <c r="M9" s="64">
        <f>COUNTA(M13:M87)</f>
        <v>75</v>
      </c>
      <c r="N9" s="64">
        <f>COUNTA(N13:N87)</f>
        <v>70</v>
      </c>
      <c r="O9" s="64">
        <f>COUNTA(O13:O87)</f>
        <v>75</v>
      </c>
      <c r="P9" s="64">
        <f>COUNTA(P13:P87)</f>
        <v>75</v>
      </c>
      <c r="Q9" s="277"/>
      <c r="R9" s="64"/>
      <c r="S9" s="277"/>
      <c r="T9" s="108">
        <f>COUNTA(T13:T87)</f>
        <v>26</v>
      </c>
      <c r="U9" s="60"/>
      <c r="V9" s="60"/>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row>
    <row r="10" spans="1:48" s="35" customFormat="1" ht="33.75" customHeight="1" thickBot="1" x14ac:dyDescent="0.3">
      <c r="A10" s="124"/>
      <c r="B10" s="125"/>
      <c r="C10" s="126"/>
      <c r="D10" s="126"/>
      <c r="E10" s="126"/>
      <c r="F10" s="126"/>
      <c r="G10" s="126"/>
      <c r="H10" s="126"/>
      <c r="I10" s="126"/>
      <c r="J10" s="127"/>
      <c r="K10" s="126"/>
      <c r="L10" s="128"/>
      <c r="M10" s="127" t="s">
        <v>7</v>
      </c>
      <c r="N10" s="127" t="s">
        <v>46</v>
      </c>
      <c r="O10" s="126"/>
      <c r="P10" s="126"/>
      <c r="Q10" s="126"/>
      <c r="R10" s="126"/>
      <c r="S10" s="126"/>
      <c r="T10" s="129"/>
      <c r="U10" s="60"/>
      <c r="V10" s="60"/>
    </row>
    <row r="11" spans="1:48" customFormat="1" ht="60.75" customHeight="1" x14ac:dyDescent="0.25">
      <c r="A11" s="278" t="s">
        <v>1</v>
      </c>
      <c r="B11" s="279"/>
      <c r="C11" s="279"/>
      <c r="D11" s="279"/>
      <c r="E11" s="279"/>
      <c r="F11" s="279"/>
      <c r="G11" s="279"/>
      <c r="H11" s="279"/>
      <c r="I11" s="279"/>
      <c r="J11" s="279"/>
      <c r="K11" s="279"/>
      <c r="L11" s="279"/>
      <c r="M11" s="279"/>
      <c r="N11" s="279"/>
      <c r="O11" s="279"/>
      <c r="P11" s="279"/>
      <c r="Q11" s="279"/>
      <c r="R11" s="279"/>
      <c r="S11" s="279"/>
      <c r="T11" s="280"/>
      <c r="U11" s="60"/>
      <c r="V11" s="60"/>
    </row>
    <row r="12" spans="1:48" customFormat="1" ht="18.75" customHeight="1" x14ac:dyDescent="0.25">
      <c r="A12" s="61"/>
      <c r="B12" s="54"/>
      <c r="C12" s="54"/>
      <c r="D12" s="54"/>
      <c r="E12" s="54"/>
      <c r="F12" s="54"/>
      <c r="G12" s="54"/>
      <c r="H12" s="54"/>
      <c r="I12" s="54"/>
      <c r="J12" s="57"/>
      <c r="K12" s="54"/>
      <c r="L12" s="54"/>
      <c r="M12" s="54"/>
      <c r="N12" s="54"/>
      <c r="O12" s="54"/>
      <c r="P12" s="54"/>
      <c r="Q12" s="54"/>
      <c r="R12" s="54"/>
      <c r="S12" s="54"/>
      <c r="T12" s="62"/>
      <c r="U12" s="60"/>
      <c r="V12" s="60"/>
    </row>
    <row r="13" spans="1:48" s="88" customFormat="1" ht="120" x14ac:dyDescent="0.25">
      <c r="A13" s="281" t="s">
        <v>133</v>
      </c>
      <c r="B13" s="284" t="s">
        <v>135</v>
      </c>
      <c r="C13" s="253" t="s">
        <v>51</v>
      </c>
      <c r="D13" s="250" t="s">
        <v>214</v>
      </c>
      <c r="E13" s="230"/>
      <c r="F13" s="230"/>
      <c r="G13" s="230"/>
      <c r="H13" s="246"/>
      <c r="I13" s="246" t="s">
        <v>58</v>
      </c>
      <c r="J13" s="158" t="s">
        <v>215</v>
      </c>
      <c r="K13" s="159" t="s">
        <v>225</v>
      </c>
      <c r="L13" s="160"/>
      <c r="M13" s="161">
        <v>44562</v>
      </c>
      <c r="N13" s="162">
        <v>44742</v>
      </c>
      <c r="O13" s="163" t="s">
        <v>150</v>
      </c>
      <c r="P13" s="163" t="s">
        <v>98</v>
      </c>
      <c r="Q13" s="164"/>
      <c r="R13" s="165"/>
      <c r="S13" s="320"/>
      <c r="T13" s="283">
        <v>44742</v>
      </c>
      <c r="U13" s="89" t="str">
        <f>B13</f>
        <v xml:space="preserve">OO 1.1 :  AMELIORER LES PERFORMANCES DES OUTILS INFORMATIQUES </v>
      </c>
      <c r="V13" s="89"/>
    </row>
    <row r="14" spans="1:48" s="88" customFormat="1" ht="90" x14ac:dyDescent="0.25">
      <c r="A14" s="281"/>
      <c r="B14" s="284"/>
      <c r="C14" s="253"/>
      <c r="D14" s="250"/>
      <c r="E14" s="230"/>
      <c r="F14" s="230"/>
      <c r="G14" s="230"/>
      <c r="H14" s="246"/>
      <c r="I14" s="246"/>
      <c r="J14" s="158" t="s">
        <v>216</v>
      </c>
      <c r="K14" s="159" t="s">
        <v>226</v>
      </c>
      <c r="L14" s="160"/>
      <c r="M14" s="161">
        <v>44562</v>
      </c>
      <c r="N14" s="162">
        <v>44742</v>
      </c>
      <c r="O14" s="163" t="s">
        <v>149</v>
      </c>
      <c r="P14" s="163" t="s">
        <v>97</v>
      </c>
      <c r="Q14" s="164"/>
      <c r="R14" s="165"/>
      <c r="S14" s="320"/>
      <c r="T14" s="283"/>
      <c r="U14" s="89" t="str">
        <f>U13</f>
        <v xml:space="preserve">OO 1.1 :  AMELIORER LES PERFORMANCES DES OUTILS INFORMATIQUES </v>
      </c>
      <c r="V14" s="89">
        <v>2</v>
      </c>
    </row>
    <row r="15" spans="1:48" s="88" customFormat="1" ht="164.25" customHeight="1" x14ac:dyDescent="0.25">
      <c r="A15" s="281"/>
      <c r="B15" s="284"/>
      <c r="C15" s="253"/>
      <c r="D15" s="250"/>
      <c r="E15" s="230"/>
      <c r="F15" s="230"/>
      <c r="G15" s="230"/>
      <c r="H15" s="246"/>
      <c r="I15" s="246"/>
      <c r="J15" s="158" t="s">
        <v>217</v>
      </c>
      <c r="K15" s="159" t="s">
        <v>227</v>
      </c>
      <c r="L15" s="160"/>
      <c r="M15" s="161">
        <v>44562</v>
      </c>
      <c r="N15" s="162">
        <v>44742</v>
      </c>
      <c r="O15" s="163" t="s">
        <v>148</v>
      </c>
      <c r="P15" s="163" t="s">
        <v>99</v>
      </c>
      <c r="Q15" s="164"/>
      <c r="R15" s="165"/>
      <c r="S15" s="320"/>
      <c r="T15" s="283"/>
      <c r="U15" s="89" t="str">
        <f>U14</f>
        <v xml:space="preserve">OO 1.1 :  AMELIORER LES PERFORMANCES DES OUTILS INFORMATIQUES </v>
      </c>
      <c r="V15" s="89">
        <v>3</v>
      </c>
    </row>
    <row r="16" spans="1:48" s="88" customFormat="1" ht="110.25" customHeight="1" x14ac:dyDescent="0.25">
      <c r="A16" s="281" t="s">
        <v>133</v>
      </c>
      <c r="B16" s="284" t="s">
        <v>135</v>
      </c>
      <c r="C16" s="253" t="s">
        <v>51</v>
      </c>
      <c r="D16" s="250" t="s">
        <v>311</v>
      </c>
      <c r="E16" s="230"/>
      <c r="F16" s="286"/>
      <c r="G16" s="230"/>
      <c r="H16" s="246"/>
      <c r="I16" s="246" t="s">
        <v>58</v>
      </c>
      <c r="J16" s="158" t="s">
        <v>221</v>
      </c>
      <c r="K16" s="159" t="s">
        <v>262</v>
      </c>
      <c r="L16" s="158"/>
      <c r="M16" s="162">
        <v>44742</v>
      </c>
      <c r="N16" s="162">
        <v>44834</v>
      </c>
      <c r="O16" s="163" t="s">
        <v>168</v>
      </c>
      <c r="P16" s="163" t="s">
        <v>59</v>
      </c>
      <c r="Q16" s="164"/>
      <c r="R16" s="165"/>
      <c r="S16" s="247"/>
      <c r="T16" s="288">
        <v>44834</v>
      </c>
      <c r="U16" s="89" t="str">
        <f>B16</f>
        <v xml:space="preserve">OO 1.1 :  AMELIORER LES PERFORMANCES DES OUTILS INFORMATIQUES </v>
      </c>
      <c r="V16" s="89">
        <v>6</v>
      </c>
    </row>
    <row r="17" spans="1:22" s="88" customFormat="1" ht="97.5" customHeight="1" x14ac:dyDescent="0.25">
      <c r="A17" s="281"/>
      <c r="B17" s="284"/>
      <c r="C17" s="253"/>
      <c r="D17" s="250"/>
      <c r="E17" s="230"/>
      <c r="F17" s="286"/>
      <c r="G17" s="230"/>
      <c r="H17" s="246"/>
      <c r="I17" s="246"/>
      <c r="J17" s="158" t="s">
        <v>221</v>
      </c>
      <c r="K17" s="159" t="s">
        <v>263</v>
      </c>
      <c r="L17" s="158"/>
      <c r="M17" s="162">
        <v>44742</v>
      </c>
      <c r="N17" s="162">
        <v>44834</v>
      </c>
      <c r="O17" s="163" t="s">
        <v>169</v>
      </c>
      <c r="P17" s="163" t="s">
        <v>59</v>
      </c>
      <c r="Q17" s="164"/>
      <c r="R17" s="165"/>
      <c r="S17" s="247"/>
      <c r="T17" s="288"/>
      <c r="U17" s="89" t="str">
        <f>U16</f>
        <v xml:space="preserve">OO 1.1 :  AMELIORER LES PERFORMANCES DES OUTILS INFORMATIQUES </v>
      </c>
      <c r="V17" s="89">
        <v>7</v>
      </c>
    </row>
    <row r="18" spans="1:22" s="88" customFormat="1" ht="105" customHeight="1" thickBot="1" x14ac:dyDescent="0.3">
      <c r="A18" s="282"/>
      <c r="B18" s="285"/>
      <c r="C18" s="259"/>
      <c r="D18" s="265"/>
      <c r="E18" s="245"/>
      <c r="F18" s="287"/>
      <c r="G18" s="245"/>
      <c r="H18" s="249"/>
      <c r="I18" s="249"/>
      <c r="J18" s="166" t="s">
        <v>221</v>
      </c>
      <c r="K18" s="167" t="s">
        <v>312</v>
      </c>
      <c r="L18" s="166"/>
      <c r="M18" s="168">
        <v>44742</v>
      </c>
      <c r="N18" s="168">
        <v>44834</v>
      </c>
      <c r="O18" s="169" t="s">
        <v>170</v>
      </c>
      <c r="P18" s="169" t="s">
        <v>59</v>
      </c>
      <c r="Q18" s="170"/>
      <c r="R18" s="171"/>
      <c r="S18" s="317"/>
      <c r="T18" s="289"/>
      <c r="U18" s="89" t="str">
        <f>U17</f>
        <v xml:space="preserve">OO 1.1 :  AMELIORER LES PERFORMANCES DES OUTILS INFORMATIQUES </v>
      </c>
      <c r="V18" s="89">
        <v>8</v>
      </c>
    </row>
    <row r="19" spans="1:22" s="88" customFormat="1" ht="398.25" customHeight="1" x14ac:dyDescent="0.25">
      <c r="A19" s="243"/>
      <c r="B19" s="270" t="s">
        <v>313</v>
      </c>
      <c r="C19" s="272" t="s">
        <v>51</v>
      </c>
      <c r="D19" s="274" t="s">
        <v>207</v>
      </c>
      <c r="E19" s="172"/>
      <c r="F19" s="172"/>
      <c r="G19" s="172"/>
      <c r="H19" s="173"/>
      <c r="I19" s="173" t="s">
        <v>58</v>
      </c>
      <c r="J19" s="174" t="s">
        <v>186</v>
      </c>
      <c r="K19" s="175" t="s">
        <v>228</v>
      </c>
      <c r="L19" s="174"/>
      <c r="M19" s="176">
        <v>44562</v>
      </c>
      <c r="N19" s="176">
        <v>44651</v>
      </c>
      <c r="O19" s="177" t="s">
        <v>184</v>
      </c>
      <c r="P19" s="177" t="s">
        <v>147</v>
      </c>
      <c r="Q19" s="178"/>
      <c r="R19" s="179"/>
      <c r="S19" s="290"/>
      <c r="T19" s="292">
        <v>44926</v>
      </c>
      <c r="U19" s="89"/>
      <c r="V19" s="123"/>
    </row>
    <row r="20" spans="1:22" s="88" customFormat="1" ht="154.5" customHeight="1" x14ac:dyDescent="0.25">
      <c r="A20" s="231"/>
      <c r="B20" s="271"/>
      <c r="C20" s="273"/>
      <c r="D20" s="275"/>
      <c r="E20" s="180"/>
      <c r="F20" s="180"/>
      <c r="G20" s="180"/>
      <c r="H20" s="181"/>
      <c r="I20" s="181"/>
      <c r="J20" s="158" t="s">
        <v>186</v>
      </c>
      <c r="K20" s="159" t="s">
        <v>229</v>
      </c>
      <c r="L20" s="160"/>
      <c r="M20" s="161">
        <v>44652</v>
      </c>
      <c r="N20" s="161">
        <v>44926</v>
      </c>
      <c r="O20" s="163" t="s">
        <v>144</v>
      </c>
      <c r="P20" s="163" t="s">
        <v>143</v>
      </c>
      <c r="Q20" s="182"/>
      <c r="R20" s="165"/>
      <c r="S20" s="291"/>
      <c r="T20" s="293"/>
      <c r="U20" s="89" t="e">
        <f>#REF!</f>
        <v>#REF!</v>
      </c>
      <c r="V20" s="89">
        <v>5</v>
      </c>
    </row>
    <row r="21" spans="1:22" s="88" customFormat="1" ht="183.75" customHeight="1" x14ac:dyDescent="0.25">
      <c r="A21" s="231" t="s">
        <v>20</v>
      </c>
      <c r="B21" s="232" t="s">
        <v>9</v>
      </c>
      <c r="C21" s="253" t="s">
        <v>10</v>
      </c>
      <c r="D21" s="250" t="s">
        <v>208</v>
      </c>
      <c r="E21" s="248"/>
      <c r="F21" s="248"/>
      <c r="G21" s="248"/>
      <c r="H21" s="246"/>
      <c r="I21" s="246" t="s">
        <v>58</v>
      </c>
      <c r="J21" s="158" t="s">
        <v>10</v>
      </c>
      <c r="K21" s="183" t="s">
        <v>300</v>
      </c>
      <c r="L21" s="158"/>
      <c r="M21" s="161">
        <v>44562</v>
      </c>
      <c r="N21" s="161">
        <v>44620</v>
      </c>
      <c r="O21" s="182" t="s">
        <v>151</v>
      </c>
      <c r="P21" s="182" t="s">
        <v>61</v>
      </c>
      <c r="Q21" s="182"/>
      <c r="R21" s="165"/>
      <c r="S21" s="247"/>
      <c r="T21" s="244">
        <v>44651</v>
      </c>
      <c r="U21" s="89" t="str">
        <f>B21</f>
        <v>OO 2.1: INSTITUER DES RENCONTRES DE REFLEXION ET D’ANTICIPATION POUR AMELIORER LA PREVISIBILITE DES OOERATIONS</v>
      </c>
      <c r="V21" s="89">
        <v>9</v>
      </c>
    </row>
    <row r="22" spans="1:22" s="88" customFormat="1" ht="219" customHeight="1" x14ac:dyDescent="0.25">
      <c r="A22" s="231"/>
      <c r="B22" s="232"/>
      <c r="C22" s="253"/>
      <c r="D22" s="250"/>
      <c r="E22" s="248"/>
      <c r="F22" s="248"/>
      <c r="G22" s="248"/>
      <c r="H22" s="246"/>
      <c r="I22" s="246"/>
      <c r="J22" s="158" t="s">
        <v>10</v>
      </c>
      <c r="K22" s="183" t="s">
        <v>230</v>
      </c>
      <c r="L22" s="158"/>
      <c r="M22" s="161">
        <v>44562</v>
      </c>
      <c r="N22" s="161">
        <v>44620</v>
      </c>
      <c r="O22" s="182" t="s">
        <v>152</v>
      </c>
      <c r="P22" s="182" t="s">
        <v>61</v>
      </c>
      <c r="Q22" s="182"/>
      <c r="R22" s="165"/>
      <c r="S22" s="247"/>
      <c r="T22" s="244"/>
      <c r="U22" s="89" t="str">
        <f>U21</f>
        <v>OO 2.1: INSTITUER DES RENCONTRES DE REFLEXION ET D’ANTICIPATION POUR AMELIORER LA PREVISIBILITE DES OOERATIONS</v>
      </c>
      <c r="V22" s="89">
        <v>10</v>
      </c>
    </row>
    <row r="23" spans="1:22" s="88" customFormat="1" ht="135" customHeight="1" x14ac:dyDescent="0.25">
      <c r="A23" s="231"/>
      <c r="B23" s="232"/>
      <c r="C23" s="253"/>
      <c r="D23" s="250"/>
      <c r="E23" s="248"/>
      <c r="F23" s="248"/>
      <c r="G23" s="248"/>
      <c r="H23" s="246"/>
      <c r="I23" s="246"/>
      <c r="J23" s="158" t="s">
        <v>10</v>
      </c>
      <c r="K23" s="183" t="s">
        <v>231</v>
      </c>
      <c r="L23" s="158"/>
      <c r="M23" s="161">
        <v>44562</v>
      </c>
      <c r="N23" s="161">
        <v>44620</v>
      </c>
      <c r="O23" s="182" t="s">
        <v>95</v>
      </c>
      <c r="P23" s="182" t="s">
        <v>61</v>
      </c>
      <c r="Q23" s="182"/>
      <c r="R23" s="165"/>
      <c r="S23" s="247"/>
      <c r="T23" s="244"/>
      <c r="U23" s="89" t="str">
        <f>U22</f>
        <v>OO 2.1: INSTITUER DES RENCONTRES DE REFLEXION ET D’ANTICIPATION POUR AMELIORER LA PREVISIBILITE DES OOERATIONS</v>
      </c>
      <c r="V23" s="89">
        <v>12</v>
      </c>
    </row>
    <row r="24" spans="1:22" s="88" customFormat="1" ht="129.75" customHeight="1" x14ac:dyDescent="0.25">
      <c r="A24" s="231"/>
      <c r="B24" s="232"/>
      <c r="C24" s="253"/>
      <c r="D24" s="250"/>
      <c r="E24" s="248"/>
      <c r="F24" s="248"/>
      <c r="G24" s="248"/>
      <c r="H24" s="246"/>
      <c r="I24" s="246"/>
      <c r="J24" s="158" t="s">
        <v>10</v>
      </c>
      <c r="K24" s="183" t="s">
        <v>232</v>
      </c>
      <c r="L24" s="158"/>
      <c r="M24" s="161">
        <v>44562</v>
      </c>
      <c r="N24" s="161">
        <v>44620</v>
      </c>
      <c r="O24" s="182" t="s">
        <v>96</v>
      </c>
      <c r="P24" s="182" t="s">
        <v>61</v>
      </c>
      <c r="Q24" s="182"/>
      <c r="R24" s="165"/>
      <c r="S24" s="247"/>
      <c r="T24" s="244"/>
      <c r="U24" s="89" t="str">
        <f>U22</f>
        <v>OO 2.1: INSTITUER DES RENCONTRES DE REFLEXION ET D’ANTICIPATION POUR AMELIORER LA PREVISIBILITE DES OOERATIONS</v>
      </c>
      <c r="V24" s="89">
        <v>11</v>
      </c>
    </row>
    <row r="25" spans="1:22" s="88" customFormat="1" ht="157.5" customHeight="1" x14ac:dyDescent="0.25">
      <c r="A25" s="231"/>
      <c r="B25" s="232"/>
      <c r="C25" s="253"/>
      <c r="D25" s="250"/>
      <c r="E25" s="248"/>
      <c r="F25" s="248"/>
      <c r="G25" s="248"/>
      <c r="H25" s="246"/>
      <c r="I25" s="246"/>
      <c r="J25" s="158" t="s">
        <v>10</v>
      </c>
      <c r="K25" s="183" t="s">
        <v>301</v>
      </c>
      <c r="L25" s="158"/>
      <c r="M25" s="161">
        <v>44562</v>
      </c>
      <c r="N25" s="161">
        <v>44620</v>
      </c>
      <c r="O25" s="182" t="s">
        <v>187</v>
      </c>
      <c r="P25" s="182" t="s">
        <v>61</v>
      </c>
      <c r="Q25" s="182"/>
      <c r="R25" s="165"/>
      <c r="S25" s="247"/>
      <c r="T25" s="244"/>
      <c r="U25" s="89" t="str">
        <f>U24</f>
        <v>OO 2.1: INSTITUER DES RENCONTRES DE REFLEXION ET D’ANTICIPATION POUR AMELIORER LA PREVISIBILITE DES OOERATIONS</v>
      </c>
      <c r="V25" s="89">
        <v>13</v>
      </c>
    </row>
    <row r="26" spans="1:22" s="88" customFormat="1" ht="338.25" thickBot="1" x14ac:dyDescent="0.3">
      <c r="A26" s="184" t="s">
        <v>20</v>
      </c>
      <c r="B26" s="185" t="s">
        <v>9</v>
      </c>
      <c r="C26" s="186" t="s">
        <v>11</v>
      </c>
      <c r="D26" s="187" t="s">
        <v>314</v>
      </c>
      <c r="E26" s="188"/>
      <c r="F26" s="188"/>
      <c r="G26" s="188"/>
      <c r="H26" s="189"/>
      <c r="I26" s="189" t="s">
        <v>58</v>
      </c>
      <c r="J26" s="166" t="s">
        <v>11</v>
      </c>
      <c r="K26" s="190" t="s">
        <v>302</v>
      </c>
      <c r="L26" s="166"/>
      <c r="M26" s="294" t="s">
        <v>188</v>
      </c>
      <c r="N26" s="294"/>
      <c r="O26" s="191" t="s">
        <v>171</v>
      </c>
      <c r="P26" s="191" t="s">
        <v>74</v>
      </c>
      <c r="Q26" s="191"/>
      <c r="R26" s="171"/>
      <c r="S26" s="192"/>
      <c r="T26" s="193">
        <v>44926</v>
      </c>
      <c r="U26" s="89" t="str">
        <f>B26</f>
        <v>OO 2.1: INSTITUER DES RENCONTRES DE REFLEXION ET D’ANTICIPATION POUR AMELIORER LA PREVISIBILITE DES OOERATIONS</v>
      </c>
      <c r="V26" s="89">
        <v>14</v>
      </c>
    </row>
    <row r="27" spans="1:22" s="88" customFormat="1" ht="240" x14ac:dyDescent="0.25">
      <c r="A27" s="184" t="s">
        <v>20</v>
      </c>
      <c r="B27" s="194" t="s">
        <v>62</v>
      </c>
      <c r="C27" s="195" t="s">
        <v>11</v>
      </c>
      <c r="D27" s="172" t="s">
        <v>267</v>
      </c>
      <c r="E27" s="196"/>
      <c r="F27" s="196"/>
      <c r="G27" s="196"/>
      <c r="H27" s="197"/>
      <c r="I27" s="197" t="s">
        <v>58</v>
      </c>
      <c r="J27" s="174" t="s">
        <v>11</v>
      </c>
      <c r="K27" s="175" t="s">
        <v>303</v>
      </c>
      <c r="L27" s="174"/>
      <c r="M27" s="198" t="s">
        <v>63</v>
      </c>
      <c r="N27" s="198" t="s">
        <v>64</v>
      </c>
      <c r="O27" s="177" t="s">
        <v>172</v>
      </c>
      <c r="P27" s="177" t="s">
        <v>271</v>
      </c>
      <c r="Q27" s="177"/>
      <c r="R27" s="179"/>
      <c r="S27" s="199"/>
      <c r="T27" s="200">
        <v>44926</v>
      </c>
      <c r="U27" s="89" t="str">
        <f>B27</f>
        <v>OO 2.2 : METTRE EN PLACE DES OUTILS PERFORMANTS DE PREVISION</v>
      </c>
      <c r="V27" s="89">
        <v>15</v>
      </c>
    </row>
    <row r="28" spans="1:22" s="88" customFormat="1" ht="89.25" customHeight="1" x14ac:dyDescent="0.25">
      <c r="A28" s="231" t="s">
        <v>21</v>
      </c>
      <c r="B28" s="232" t="s">
        <v>12</v>
      </c>
      <c r="C28" s="253" t="s">
        <v>11</v>
      </c>
      <c r="D28" s="250" t="s">
        <v>318</v>
      </c>
      <c r="E28" s="248"/>
      <c r="F28" s="248"/>
      <c r="G28" s="248"/>
      <c r="H28" s="246"/>
      <c r="I28" s="246" t="s">
        <v>58</v>
      </c>
      <c r="J28" s="158" t="s">
        <v>222</v>
      </c>
      <c r="K28" s="183" t="s">
        <v>304</v>
      </c>
      <c r="L28" s="158"/>
      <c r="M28" s="201">
        <v>44652</v>
      </c>
      <c r="N28" s="201">
        <v>44696</v>
      </c>
      <c r="O28" s="163" t="s">
        <v>153</v>
      </c>
      <c r="P28" s="163" t="s">
        <v>154</v>
      </c>
      <c r="Q28" s="202"/>
      <c r="R28" s="165"/>
      <c r="S28" s="247"/>
      <c r="T28" s="244">
        <v>44742</v>
      </c>
      <c r="U28" s="89" t="str">
        <f>B28</f>
        <v>OO 3.1: AMELIORER L’EFFICACITE ET L’EFFICIENCE DE LA DEPENSE PUBLIQUE</v>
      </c>
      <c r="V28" s="89">
        <v>16</v>
      </c>
    </row>
    <row r="29" spans="1:22" s="88" customFormat="1" ht="115.5" customHeight="1" x14ac:dyDescent="0.25">
      <c r="A29" s="231"/>
      <c r="B29" s="232"/>
      <c r="C29" s="253"/>
      <c r="D29" s="250"/>
      <c r="E29" s="248"/>
      <c r="F29" s="248"/>
      <c r="G29" s="248"/>
      <c r="H29" s="246"/>
      <c r="I29" s="246"/>
      <c r="J29" s="158" t="s">
        <v>222</v>
      </c>
      <c r="K29" s="183" t="s">
        <v>250</v>
      </c>
      <c r="L29" s="158"/>
      <c r="M29" s="201">
        <v>44697</v>
      </c>
      <c r="N29" s="201">
        <v>44712</v>
      </c>
      <c r="O29" s="163" t="s">
        <v>155</v>
      </c>
      <c r="P29" s="163" t="s">
        <v>17</v>
      </c>
      <c r="Q29" s="182"/>
      <c r="R29" s="165"/>
      <c r="S29" s="247"/>
      <c r="T29" s="244"/>
      <c r="U29" s="89" t="str">
        <f>U28</f>
        <v>OO 3.1: AMELIORER L’EFFICACITE ET L’EFFICIENCE DE LA DEPENSE PUBLIQUE</v>
      </c>
      <c r="V29" s="89">
        <v>17</v>
      </c>
    </row>
    <row r="30" spans="1:22" s="88" customFormat="1" ht="204" customHeight="1" x14ac:dyDescent="0.25">
      <c r="A30" s="231"/>
      <c r="B30" s="232"/>
      <c r="C30" s="253"/>
      <c r="D30" s="250"/>
      <c r="E30" s="248"/>
      <c r="F30" s="248"/>
      <c r="G30" s="248"/>
      <c r="H30" s="246"/>
      <c r="I30" s="246"/>
      <c r="J30" s="158" t="s">
        <v>222</v>
      </c>
      <c r="K30" s="183" t="s">
        <v>233</v>
      </c>
      <c r="L30" s="158"/>
      <c r="M30" s="201">
        <v>44713</v>
      </c>
      <c r="N30" s="201">
        <v>44722</v>
      </c>
      <c r="O30" s="163" t="s">
        <v>173</v>
      </c>
      <c r="P30" s="163" t="s">
        <v>68</v>
      </c>
      <c r="Q30" s="182"/>
      <c r="R30" s="165"/>
      <c r="S30" s="247"/>
      <c r="T30" s="244"/>
      <c r="U30" s="89" t="str">
        <f>U29</f>
        <v>OO 3.1: AMELIORER L’EFFICACITE ET L’EFFICIENCE DE LA DEPENSE PUBLIQUE</v>
      </c>
      <c r="V30" s="89">
        <v>18</v>
      </c>
    </row>
    <row r="31" spans="1:22" s="88" customFormat="1" ht="110.25" customHeight="1" x14ac:dyDescent="0.25">
      <c r="A31" s="231" t="s">
        <v>21</v>
      </c>
      <c r="B31" s="232" t="s">
        <v>12</v>
      </c>
      <c r="C31" s="253" t="s">
        <v>87</v>
      </c>
      <c r="D31" s="250" t="s">
        <v>317</v>
      </c>
      <c r="E31" s="230"/>
      <c r="F31" s="248"/>
      <c r="G31" s="248"/>
      <c r="H31" s="246"/>
      <c r="I31" s="246" t="s">
        <v>58</v>
      </c>
      <c r="J31" s="158" t="s">
        <v>87</v>
      </c>
      <c r="K31" s="183" t="s">
        <v>268</v>
      </c>
      <c r="L31" s="158"/>
      <c r="M31" s="201">
        <v>44652</v>
      </c>
      <c r="N31" s="201">
        <v>44681</v>
      </c>
      <c r="O31" s="163" t="s">
        <v>75</v>
      </c>
      <c r="P31" s="163" t="s">
        <v>70</v>
      </c>
      <c r="Q31" s="182"/>
      <c r="R31" s="165"/>
      <c r="S31" s="247"/>
      <c r="T31" s="244">
        <v>44926</v>
      </c>
      <c r="U31" s="89" t="str">
        <f>B31</f>
        <v>OO 3.1: AMELIORER L’EFFICACITE ET L’EFFICIENCE DE LA DEPENSE PUBLIQUE</v>
      </c>
      <c r="V31" s="89">
        <v>19</v>
      </c>
    </row>
    <row r="32" spans="1:22" s="88" customFormat="1" ht="108" customHeight="1" x14ac:dyDescent="0.25">
      <c r="A32" s="231"/>
      <c r="B32" s="232"/>
      <c r="C32" s="253"/>
      <c r="D32" s="250"/>
      <c r="E32" s="230"/>
      <c r="F32" s="248"/>
      <c r="G32" s="248"/>
      <c r="H32" s="246"/>
      <c r="I32" s="246"/>
      <c r="J32" s="158" t="s">
        <v>87</v>
      </c>
      <c r="K32" s="183" t="s">
        <v>266</v>
      </c>
      <c r="L32" s="158"/>
      <c r="M32" s="201">
        <v>44682</v>
      </c>
      <c r="N32" s="201">
        <v>44834</v>
      </c>
      <c r="O32" s="163" t="s">
        <v>100</v>
      </c>
      <c r="P32" s="163" t="s">
        <v>101</v>
      </c>
      <c r="Q32" s="182"/>
      <c r="R32" s="165"/>
      <c r="S32" s="247"/>
      <c r="T32" s="244"/>
      <c r="U32" s="89" t="str">
        <f>U31</f>
        <v>OO 3.1: AMELIORER L’EFFICACITE ET L’EFFICIENCE DE LA DEPENSE PUBLIQUE</v>
      </c>
      <c r="V32" s="89">
        <v>20</v>
      </c>
    </row>
    <row r="33" spans="1:22" s="88" customFormat="1" ht="99.75" customHeight="1" x14ac:dyDescent="0.25">
      <c r="A33" s="231"/>
      <c r="B33" s="232"/>
      <c r="C33" s="253"/>
      <c r="D33" s="250"/>
      <c r="E33" s="230"/>
      <c r="F33" s="248"/>
      <c r="G33" s="248"/>
      <c r="H33" s="246"/>
      <c r="I33" s="246"/>
      <c r="J33" s="158" t="s">
        <v>87</v>
      </c>
      <c r="K33" s="183" t="s">
        <v>265</v>
      </c>
      <c r="L33" s="158"/>
      <c r="M33" s="201">
        <v>44835</v>
      </c>
      <c r="N33" s="201">
        <v>44855</v>
      </c>
      <c r="O33" s="163" t="s">
        <v>156</v>
      </c>
      <c r="P33" s="163" t="s">
        <v>71</v>
      </c>
      <c r="Q33" s="182"/>
      <c r="R33" s="165"/>
      <c r="S33" s="247"/>
      <c r="T33" s="244"/>
      <c r="U33" s="89" t="str">
        <f>U32</f>
        <v>OO 3.1: AMELIORER L’EFFICACITE ET L’EFFICIENCE DE LA DEPENSE PUBLIQUE</v>
      </c>
      <c r="V33" s="89">
        <v>21</v>
      </c>
    </row>
    <row r="34" spans="1:22" s="88" customFormat="1" ht="85.5" customHeight="1" x14ac:dyDescent="0.25">
      <c r="A34" s="231" t="s">
        <v>21</v>
      </c>
      <c r="B34" s="232" t="s">
        <v>12</v>
      </c>
      <c r="C34" s="253" t="s">
        <v>51</v>
      </c>
      <c r="D34" s="252" t="s">
        <v>315</v>
      </c>
      <c r="E34" s="203"/>
      <c r="F34" s="203"/>
      <c r="G34" s="203"/>
      <c r="H34" s="246"/>
      <c r="I34" s="246" t="s">
        <v>58</v>
      </c>
      <c r="J34" s="158" t="s">
        <v>205</v>
      </c>
      <c r="K34" s="183" t="s">
        <v>264</v>
      </c>
      <c r="L34" s="204"/>
      <c r="M34" s="201">
        <v>44562</v>
      </c>
      <c r="N34" s="201">
        <v>44742</v>
      </c>
      <c r="O34" s="182" t="s">
        <v>157</v>
      </c>
      <c r="P34" s="182" t="s">
        <v>158</v>
      </c>
      <c r="Q34" s="163"/>
      <c r="R34" s="165"/>
      <c r="S34" s="247"/>
      <c r="T34" s="244">
        <v>44834</v>
      </c>
      <c r="U34" s="89" t="str">
        <f>B34</f>
        <v>OO 3.1: AMELIORER L’EFFICACITE ET L’EFFICIENCE DE LA DEPENSE PUBLIQUE</v>
      </c>
      <c r="V34" s="89">
        <v>22</v>
      </c>
    </row>
    <row r="35" spans="1:22" s="88" customFormat="1" ht="120" customHeight="1" x14ac:dyDescent="0.25">
      <c r="A35" s="231"/>
      <c r="B35" s="232"/>
      <c r="C35" s="253"/>
      <c r="D35" s="252"/>
      <c r="E35" s="203"/>
      <c r="F35" s="203"/>
      <c r="G35" s="203"/>
      <c r="H35" s="246"/>
      <c r="I35" s="246"/>
      <c r="J35" s="158" t="s">
        <v>205</v>
      </c>
      <c r="K35" s="183" t="s">
        <v>305</v>
      </c>
      <c r="L35" s="204"/>
      <c r="M35" s="201">
        <v>44742</v>
      </c>
      <c r="N35" s="201">
        <v>44804</v>
      </c>
      <c r="O35" s="182" t="s">
        <v>185</v>
      </c>
      <c r="P35" s="182" t="s">
        <v>17</v>
      </c>
      <c r="Q35" s="163"/>
      <c r="R35" s="165"/>
      <c r="S35" s="247"/>
      <c r="T35" s="244"/>
      <c r="U35" s="89" t="str">
        <f>U34</f>
        <v>OO 3.1: AMELIORER L’EFFICACITE ET L’EFFICIENCE DE LA DEPENSE PUBLIQUE</v>
      </c>
      <c r="V35" s="89">
        <v>23</v>
      </c>
    </row>
    <row r="36" spans="1:22" s="88" customFormat="1" ht="150" x14ac:dyDescent="0.25">
      <c r="A36" s="231" t="s">
        <v>21</v>
      </c>
      <c r="B36" s="232" t="s">
        <v>12</v>
      </c>
      <c r="C36" s="253" t="s">
        <v>53</v>
      </c>
      <c r="D36" s="250" t="s">
        <v>316</v>
      </c>
      <c r="E36" s="203"/>
      <c r="F36" s="262"/>
      <c r="G36" s="262"/>
      <c r="H36" s="246"/>
      <c r="I36" s="246" t="s">
        <v>58</v>
      </c>
      <c r="J36" s="158" t="s">
        <v>53</v>
      </c>
      <c r="K36" s="183" t="s">
        <v>306</v>
      </c>
      <c r="L36" s="204"/>
      <c r="M36" s="201">
        <v>44562</v>
      </c>
      <c r="N36" s="201">
        <v>44926</v>
      </c>
      <c r="O36" s="182" t="s">
        <v>108</v>
      </c>
      <c r="P36" s="182" t="s">
        <v>109</v>
      </c>
      <c r="Q36" s="163"/>
      <c r="R36" s="165"/>
      <c r="S36" s="306"/>
      <c r="T36" s="244">
        <v>44926</v>
      </c>
      <c r="U36" s="89" t="str">
        <f>B36</f>
        <v>OO 3.1: AMELIORER L’EFFICACITE ET L’EFFICIENCE DE LA DEPENSE PUBLIQUE</v>
      </c>
      <c r="V36" s="89">
        <v>24</v>
      </c>
    </row>
    <row r="37" spans="1:22" s="88" customFormat="1" ht="150" x14ac:dyDescent="0.25">
      <c r="A37" s="231"/>
      <c r="B37" s="232"/>
      <c r="C37" s="253"/>
      <c r="D37" s="250"/>
      <c r="E37" s="203"/>
      <c r="F37" s="262"/>
      <c r="G37" s="262"/>
      <c r="H37" s="246"/>
      <c r="I37" s="246"/>
      <c r="J37" s="158" t="s">
        <v>53</v>
      </c>
      <c r="K37" s="183" t="s">
        <v>307</v>
      </c>
      <c r="L37" s="204"/>
      <c r="M37" s="201">
        <v>44562</v>
      </c>
      <c r="N37" s="201">
        <v>44926</v>
      </c>
      <c r="O37" s="182" t="s">
        <v>145</v>
      </c>
      <c r="P37" s="182" t="s">
        <v>146</v>
      </c>
      <c r="Q37" s="163"/>
      <c r="R37" s="165"/>
      <c r="S37" s="306"/>
      <c r="T37" s="244"/>
      <c r="U37" s="89" t="str">
        <f>U36</f>
        <v>OO 3.1: AMELIORER L’EFFICACITE ET L’EFFICIENCE DE LA DEPENSE PUBLIQUE</v>
      </c>
      <c r="V37" s="89">
        <v>25</v>
      </c>
    </row>
    <row r="38" spans="1:22" s="88" customFormat="1" ht="150.75" thickBot="1" x14ac:dyDescent="0.3">
      <c r="A38" s="231"/>
      <c r="B38" s="233"/>
      <c r="C38" s="259"/>
      <c r="D38" s="251"/>
      <c r="E38" s="205"/>
      <c r="F38" s="263"/>
      <c r="G38" s="263"/>
      <c r="H38" s="249"/>
      <c r="I38" s="249"/>
      <c r="J38" s="166" t="s">
        <v>53</v>
      </c>
      <c r="K38" s="190" t="s">
        <v>269</v>
      </c>
      <c r="L38" s="206"/>
      <c r="M38" s="207">
        <v>44562</v>
      </c>
      <c r="N38" s="207">
        <v>44926</v>
      </c>
      <c r="O38" s="191" t="s">
        <v>137</v>
      </c>
      <c r="P38" s="191" t="s">
        <v>110</v>
      </c>
      <c r="Q38" s="169"/>
      <c r="R38" s="171"/>
      <c r="S38" s="307"/>
      <c r="T38" s="308"/>
      <c r="U38" s="89" t="str">
        <f>U36</f>
        <v>OO 3.1: AMELIORER L’EFFICACITE ET L’EFFICIENCE DE LA DEPENSE PUBLIQUE</v>
      </c>
      <c r="V38" s="89">
        <v>26</v>
      </c>
    </row>
    <row r="39" spans="1:22" s="88" customFormat="1" ht="120" x14ac:dyDescent="0.25">
      <c r="A39" s="231" t="s">
        <v>21</v>
      </c>
      <c r="B39" s="236" t="s">
        <v>12</v>
      </c>
      <c r="C39" s="257" t="s">
        <v>53</v>
      </c>
      <c r="D39" s="258" t="s">
        <v>209</v>
      </c>
      <c r="E39" s="208"/>
      <c r="F39" s="208"/>
      <c r="G39" s="208"/>
      <c r="H39" s="256"/>
      <c r="I39" s="256" t="s">
        <v>58</v>
      </c>
      <c r="J39" s="174" t="s">
        <v>53</v>
      </c>
      <c r="K39" s="175" t="s">
        <v>234</v>
      </c>
      <c r="L39" s="209"/>
      <c r="M39" s="210">
        <v>44562</v>
      </c>
      <c r="N39" s="210">
        <v>44926</v>
      </c>
      <c r="O39" s="177" t="s">
        <v>111</v>
      </c>
      <c r="P39" s="177" t="s">
        <v>110</v>
      </c>
      <c r="Q39" s="211"/>
      <c r="R39" s="179"/>
      <c r="S39" s="314"/>
      <c r="T39" s="305">
        <v>44926</v>
      </c>
      <c r="U39" s="89" t="str">
        <f>B39</f>
        <v>OO 3.1: AMELIORER L’EFFICACITE ET L’EFFICIENCE DE LA DEPENSE PUBLIQUE</v>
      </c>
      <c r="V39" s="89">
        <v>27</v>
      </c>
    </row>
    <row r="40" spans="1:22" s="88" customFormat="1" ht="180" x14ac:dyDescent="0.25">
      <c r="A40" s="231"/>
      <c r="B40" s="232"/>
      <c r="C40" s="253"/>
      <c r="D40" s="250"/>
      <c r="E40" s="203"/>
      <c r="F40" s="203"/>
      <c r="G40" s="203"/>
      <c r="H40" s="246"/>
      <c r="I40" s="246"/>
      <c r="J40" s="158" t="s">
        <v>53</v>
      </c>
      <c r="K40" s="183" t="s">
        <v>308</v>
      </c>
      <c r="L40" s="204"/>
      <c r="M40" s="201">
        <v>44562</v>
      </c>
      <c r="N40" s="201">
        <v>44926</v>
      </c>
      <c r="O40" s="182" t="s">
        <v>161</v>
      </c>
      <c r="P40" s="182" t="s">
        <v>160</v>
      </c>
      <c r="Q40" s="163"/>
      <c r="R40" s="165"/>
      <c r="S40" s="247"/>
      <c r="T40" s="244"/>
      <c r="U40" s="89" t="str">
        <f>U39</f>
        <v>OO 3.1: AMELIORER L’EFFICACITE ET L’EFFICIENCE DE LA DEPENSE PUBLIQUE</v>
      </c>
      <c r="V40" s="89">
        <v>28</v>
      </c>
    </row>
    <row r="41" spans="1:22" s="88" customFormat="1" ht="155.25" customHeight="1" x14ac:dyDescent="0.25">
      <c r="A41" s="231"/>
      <c r="B41" s="232"/>
      <c r="C41" s="253"/>
      <c r="D41" s="250"/>
      <c r="E41" s="203"/>
      <c r="F41" s="203"/>
      <c r="G41" s="203"/>
      <c r="H41" s="246"/>
      <c r="I41" s="246"/>
      <c r="J41" s="158" t="s">
        <v>53</v>
      </c>
      <c r="K41" s="183" t="s">
        <v>235</v>
      </c>
      <c r="L41" s="204"/>
      <c r="M41" s="201">
        <v>44562</v>
      </c>
      <c r="N41" s="201">
        <v>44926</v>
      </c>
      <c r="O41" s="182" t="s">
        <v>159</v>
      </c>
      <c r="P41" s="182" t="s">
        <v>110</v>
      </c>
      <c r="Q41" s="163"/>
      <c r="R41" s="165"/>
      <c r="S41" s="247"/>
      <c r="T41" s="244"/>
      <c r="U41" s="89" t="str">
        <f>U39</f>
        <v>OO 3.1: AMELIORER L’EFFICACITE ET L’EFFICIENCE DE LA DEPENSE PUBLIQUE</v>
      </c>
      <c r="V41" s="89">
        <v>29</v>
      </c>
    </row>
    <row r="42" spans="1:22" s="88" customFormat="1" ht="120" x14ac:dyDescent="0.25">
      <c r="A42" s="231" t="s">
        <v>21</v>
      </c>
      <c r="B42" s="232" t="s">
        <v>12</v>
      </c>
      <c r="C42" s="253" t="s">
        <v>220</v>
      </c>
      <c r="D42" s="250" t="s">
        <v>210</v>
      </c>
      <c r="E42" s="230"/>
      <c r="F42" s="230"/>
      <c r="G42" s="230"/>
      <c r="H42" s="246"/>
      <c r="I42" s="246" t="s">
        <v>58</v>
      </c>
      <c r="J42" s="158" t="s">
        <v>223</v>
      </c>
      <c r="K42" s="183" t="s">
        <v>309</v>
      </c>
      <c r="L42" s="183"/>
      <c r="M42" s="201">
        <v>44805</v>
      </c>
      <c r="N42" s="201">
        <v>44816</v>
      </c>
      <c r="O42" s="163" t="s">
        <v>121</v>
      </c>
      <c r="P42" s="163" t="s">
        <v>102</v>
      </c>
      <c r="Q42" s="182"/>
      <c r="R42" s="165"/>
      <c r="S42" s="247"/>
      <c r="T42" s="244">
        <v>44926</v>
      </c>
      <c r="U42" s="89" t="str">
        <f>B42</f>
        <v>OO 3.1: AMELIORER L’EFFICACITE ET L’EFFICIENCE DE LA DEPENSE PUBLIQUE</v>
      </c>
      <c r="V42" s="89">
        <v>30</v>
      </c>
    </row>
    <row r="43" spans="1:22" s="88" customFormat="1" ht="150" x14ac:dyDescent="0.25">
      <c r="A43" s="231"/>
      <c r="B43" s="232"/>
      <c r="C43" s="253"/>
      <c r="D43" s="254"/>
      <c r="E43" s="230"/>
      <c r="F43" s="230"/>
      <c r="G43" s="230"/>
      <c r="H43" s="246"/>
      <c r="I43" s="246"/>
      <c r="J43" s="158" t="s">
        <v>223</v>
      </c>
      <c r="K43" s="183" t="s">
        <v>252</v>
      </c>
      <c r="L43" s="183"/>
      <c r="M43" s="201">
        <v>44823</v>
      </c>
      <c r="N43" s="201">
        <v>44834</v>
      </c>
      <c r="O43" s="163" t="s">
        <v>122</v>
      </c>
      <c r="P43" s="163" t="s">
        <v>123</v>
      </c>
      <c r="Q43" s="182"/>
      <c r="R43" s="165"/>
      <c r="S43" s="247"/>
      <c r="T43" s="244"/>
      <c r="U43" s="89" t="str">
        <f>U42</f>
        <v>OO 3.1: AMELIORER L’EFFICACITE ET L’EFFICIENCE DE LA DEPENSE PUBLIQUE</v>
      </c>
      <c r="V43" s="89">
        <v>31</v>
      </c>
    </row>
    <row r="44" spans="1:22" s="88" customFormat="1" ht="73.5" customHeight="1" x14ac:dyDescent="0.25">
      <c r="A44" s="231"/>
      <c r="B44" s="232"/>
      <c r="C44" s="253"/>
      <c r="D44" s="254"/>
      <c r="E44" s="230"/>
      <c r="F44" s="230"/>
      <c r="G44" s="230"/>
      <c r="H44" s="246"/>
      <c r="I44" s="246"/>
      <c r="J44" s="158" t="s">
        <v>223</v>
      </c>
      <c r="K44" s="183" t="s">
        <v>251</v>
      </c>
      <c r="L44" s="183"/>
      <c r="M44" s="201">
        <v>44837</v>
      </c>
      <c r="N44" s="201">
        <v>44855</v>
      </c>
      <c r="O44" s="163" t="s">
        <v>124</v>
      </c>
      <c r="P44" s="163" t="s">
        <v>73</v>
      </c>
      <c r="Q44" s="182"/>
      <c r="R44" s="165"/>
      <c r="S44" s="247"/>
      <c r="T44" s="244"/>
      <c r="U44" s="89" t="str">
        <f>U43</f>
        <v>OO 3.1: AMELIORER L’EFFICACITE ET L’EFFICIENCE DE LA DEPENSE PUBLIQUE</v>
      </c>
      <c r="V44" s="89">
        <v>32</v>
      </c>
    </row>
    <row r="45" spans="1:22" s="88" customFormat="1" ht="120" x14ac:dyDescent="0.25">
      <c r="A45" s="231" t="s">
        <v>21</v>
      </c>
      <c r="B45" s="232" t="s">
        <v>12</v>
      </c>
      <c r="C45" s="253" t="s">
        <v>11</v>
      </c>
      <c r="D45" s="250" t="s">
        <v>211</v>
      </c>
      <c r="E45" s="230"/>
      <c r="F45" s="230"/>
      <c r="G45" s="230"/>
      <c r="H45" s="246"/>
      <c r="I45" s="246" t="s">
        <v>58</v>
      </c>
      <c r="J45" s="158" t="s">
        <v>11</v>
      </c>
      <c r="K45" s="183" t="s">
        <v>236</v>
      </c>
      <c r="L45" s="158"/>
      <c r="M45" s="204">
        <v>44652</v>
      </c>
      <c r="N45" s="204">
        <v>44712</v>
      </c>
      <c r="O45" s="159" t="s">
        <v>84</v>
      </c>
      <c r="P45" s="212" t="s">
        <v>85</v>
      </c>
      <c r="Q45" s="159"/>
      <c r="R45" s="158"/>
      <c r="S45" s="309"/>
      <c r="T45" s="316">
        <v>44926</v>
      </c>
      <c r="U45" s="89" t="str">
        <f>B45</f>
        <v>OO 3.1: AMELIORER L’EFFICACITE ET L’EFFICIENCE DE LA DEPENSE PUBLIQUE</v>
      </c>
      <c r="V45" s="89">
        <v>33</v>
      </c>
    </row>
    <row r="46" spans="1:22" s="88" customFormat="1" ht="120" x14ac:dyDescent="0.25">
      <c r="A46" s="231"/>
      <c r="B46" s="232"/>
      <c r="C46" s="253"/>
      <c r="D46" s="250"/>
      <c r="E46" s="230"/>
      <c r="F46" s="230"/>
      <c r="G46" s="230"/>
      <c r="H46" s="246"/>
      <c r="I46" s="246"/>
      <c r="J46" s="158" t="s">
        <v>11</v>
      </c>
      <c r="K46" s="183" t="s">
        <v>237</v>
      </c>
      <c r="L46" s="158"/>
      <c r="M46" s="204">
        <v>44713</v>
      </c>
      <c r="N46" s="204">
        <v>44742</v>
      </c>
      <c r="O46" s="159" t="s">
        <v>178</v>
      </c>
      <c r="P46" s="212" t="s">
        <v>81</v>
      </c>
      <c r="Q46" s="183"/>
      <c r="R46" s="158"/>
      <c r="S46" s="309"/>
      <c r="T46" s="316"/>
      <c r="U46" s="89" t="str">
        <f>U45</f>
        <v>OO 3.1: AMELIORER L’EFFICACITE ET L’EFFICIENCE DE LA DEPENSE PUBLIQUE</v>
      </c>
      <c r="V46" s="89">
        <v>34</v>
      </c>
    </row>
    <row r="47" spans="1:22" s="88" customFormat="1" ht="227.25" customHeight="1" x14ac:dyDescent="0.25">
      <c r="A47" s="231"/>
      <c r="B47" s="232"/>
      <c r="C47" s="253"/>
      <c r="D47" s="250"/>
      <c r="E47" s="230"/>
      <c r="F47" s="230"/>
      <c r="G47" s="230"/>
      <c r="H47" s="246"/>
      <c r="I47" s="246"/>
      <c r="J47" s="158" t="s">
        <v>11</v>
      </c>
      <c r="K47" s="183" t="s">
        <v>254</v>
      </c>
      <c r="L47" s="158"/>
      <c r="M47" s="204">
        <v>44743</v>
      </c>
      <c r="N47" s="204">
        <v>44819</v>
      </c>
      <c r="O47" s="159" t="s">
        <v>179</v>
      </c>
      <c r="P47" s="159" t="s">
        <v>27</v>
      </c>
      <c r="Q47" s="183"/>
      <c r="R47" s="158"/>
      <c r="S47" s="309"/>
      <c r="T47" s="316"/>
      <c r="U47" s="89" t="str">
        <f>U46</f>
        <v>OO 3.1: AMELIORER L’EFFICACITE ET L’EFFICIENCE DE LA DEPENSE PUBLIQUE</v>
      </c>
      <c r="V47" s="89">
        <v>35</v>
      </c>
    </row>
    <row r="48" spans="1:22" s="88" customFormat="1" ht="90" x14ac:dyDescent="0.25">
      <c r="A48" s="231"/>
      <c r="B48" s="232"/>
      <c r="C48" s="253"/>
      <c r="D48" s="250"/>
      <c r="E48" s="230"/>
      <c r="F48" s="230"/>
      <c r="G48" s="230"/>
      <c r="H48" s="246"/>
      <c r="I48" s="246"/>
      <c r="J48" s="158" t="s">
        <v>11</v>
      </c>
      <c r="K48" s="183" t="s">
        <v>253</v>
      </c>
      <c r="L48" s="158"/>
      <c r="M48" s="204">
        <v>44819</v>
      </c>
      <c r="N48" s="204">
        <v>44855</v>
      </c>
      <c r="O48" s="159" t="s">
        <v>180</v>
      </c>
      <c r="P48" s="159" t="s">
        <v>72</v>
      </c>
      <c r="Q48" s="183"/>
      <c r="R48" s="165"/>
      <c r="S48" s="309"/>
      <c r="T48" s="316"/>
      <c r="U48" s="89" t="str">
        <f>U47</f>
        <v>OO 3.1: AMELIORER L’EFFICACITE ET L’EFFICIENCE DE LA DEPENSE PUBLIQUE</v>
      </c>
      <c r="V48" s="89">
        <v>36</v>
      </c>
    </row>
    <row r="49" spans="1:22" s="88" customFormat="1" ht="150" customHeight="1" x14ac:dyDescent="0.45">
      <c r="A49" s="255" t="s">
        <v>21</v>
      </c>
      <c r="B49" s="260" t="s">
        <v>12</v>
      </c>
      <c r="C49" s="253" t="s">
        <v>13</v>
      </c>
      <c r="D49" s="250" t="s">
        <v>212</v>
      </c>
      <c r="E49" s="203"/>
      <c r="F49" s="262"/>
      <c r="G49" s="262"/>
      <c r="H49" s="248"/>
      <c r="I49" s="296" t="s">
        <v>58</v>
      </c>
      <c r="J49" s="158" t="s">
        <v>13</v>
      </c>
      <c r="K49" s="183" t="s">
        <v>238</v>
      </c>
      <c r="L49" s="204"/>
      <c r="M49" s="201">
        <v>44593</v>
      </c>
      <c r="N49" s="201">
        <f>M49+90</f>
        <v>44683</v>
      </c>
      <c r="O49" s="182" t="s">
        <v>193</v>
      </c>
      <c r="P49" s="182" t="s">
        <v>194</v>
      </c>
      <c r="Q49" s="213"/>
      <c r="R49" s="165"/>
      <c r="S49" s="306"/>
      <c r="T49" s="244">
        <v>44834</v>
      </c>
      <c r="U49" s="90" t="str">
        <f>B49</f>
        <v>OO 3.1: AMELIORER L’EFFICACITE ET L’EFFICIENCE DE LA DEPENSE PUBLIQUE</v>
      </c>
      <c r="V49" s="91">
        <v>81</v>
      </c>
    </row>
    <row r="50" spans="1:22" s="88" customFormat="1" ht="177" customHeight="1" thickBot="1" x14ac:dyDescent="0.5">
      <c r="A50" s="255"/>
      <c r="B50" s="261"/>
      <c r="C50" s="259"/>
      <c r="D50" s="251"/>
      <c r="E50" s="205"/>
      <c r="F50" s="263"/>
      <c r="G50" s="263"/>
      <c r="H50" s="295"/>
      <c r="I50" s="297"/>
      <c r="J50" s="166" t="s">
        <v>13</v>
      </c>
      <c r="K50" s="190" t="s">
        <v>239</v>
      </c>
      <c r="L50" s="214"/>
      <c r="M50" s="207">
        <v>44683</v>
      </c>
      <c r="N50" s="207">
        <v>44771</v>
      </c>
      <c r="O50" s="191" t="s">
        <v>195</v>
      </c>
      <c r="P50" s="191" t="s">
        <v>196</v>
      </c>
      <c r="Q50" s="169"/>
      <c r="R50" s="171"/>
      <c r="S50" s="307"/>
      <c r="T50" s="308"/>
      <c r="U50" s="90" t="str">
        <f>U49</f>
        <v>OO 3.1: AMELIORER L’EFFICACITE ET L’EFFICIENCE DE LA DEPENSE PUBLIQUE</v>
      </c>
      <c r="V50" s="91">
        <v>82</v>
      </c>
    </row>
    <row r="51" spans="1:22" s="88" customFormat="1" ht="90" x14ac:dyDescent="0.25">
      <c r="A51" s="231" t="s">
        <v>21</v>
      </c>
      <c r="B51" s="236" t="s">
        <v>23</v>
      </c>
      <c r="C51" s="257" t="s">
        <v>220</v>
      </c>
      <c r="D51" s="258" t="s">
        <v>213</v>
      </c>
      <c r="E51" s="229"/>
      <c r="F51" s="229"/>
      <c r="G51" s="229"/>
      <c r="H51" s="256"/>
      <c r="I51" s="256" t="s">
        <v>58</v>
      </c>
      <c r="J51" s="174" t="s">
        <v>220</v>
      </c>
      <c r="K51" s="175" t="s">
        <v>259</v>
      </c>
      <c r="L51" s="215"/>
      <c r="M51" s="210">
        <v>44228</v>
      </c>
      <c r="N51" s="210">
        <v>44621</v>
      </c>
      <c r="O51" s="211" t="s">
        <v>112</v>
      </c>
      <c r="P51" s="211" t="s">
        <v>113</v>
      </c>
      <c r="Q51" s="177"/>
      <c r="R51" s="179"/>
      <c r="S51" s="314"/>
      <c r="T51" s="305">
        <v>44742</v>
      </c>
      <c r="U51" s="89" t="str">
        <f>B51</f>
        <v>OO 3.2 : RENFORCER LA TRANSPARENCE ET LE CONTROLE DE L’EXECUTION DES LOIS DE FINANCES</v>
      </c>
      <c r="V51" s="89">
        <v>37</v>
      </c>
    </row>
    <row r="52" spans="1:22" s="88" customFormat="1" ht="96" customHeight="1" x14ac:dyDescent="0.25">
      <c r="A52" s="231"/>
      <c r="B52" s="232"/>
      <c r="C52" s="253"/>
      <c r="D52" s="254"/>
      <c r="E52" s="230"/>
      <c r="F52" s="230"/>
      <c r="G52" s="230"/>
      <c r="H52" s="246"/>
      <c r="I52" s="246"/>
      <c r="J52" s="158" t="s">
        <v>220</v>
      </c>
      <c r="K52" s="183" t="s">
        <v>310</v>
      </c>
      <c r="L52" s="159"/>
      <c r="M52" s="201">
        <v>44621</v>
      </c>
      <c r="N52" s="201">
        <v>44651</v>
      </c>
      <c r="O52" s="163" t="s">
        <v>114</v>
      </c>
      <c r="P52" s="216" t="s">
        <v>77</v>
      </c>
      <c r="Q52" s="164"/>
      <c r="R52" s="165"/>
      <c r="S52" s="247"/>
      <c r="T52" s="244"/>
      <c r="U52" s="89" t="str">
        <f>U51</f>
        <v>OO 3.2 : RENFORCER LA TRANSPARENCE ET LE CONTROLE DE L’EXECUTION DES LOIS DE FINANCES</v>
      </c>
      <c r="V52" s="89">
        <v>38</v>
      </c>
    </row>
    <row r="53" spans="1:22" s="88" customFormat="1" ht="106.5" customHeight="1" x14ac:dyDescent="0.25">
      <c r="A53" s="231"/>
      <c r="B53" s="232"/>
      <c r="C53" s="253"/>
      <c r="D53" s="254"/>
      <c r="E53" s="230"/>
      <c r="F53" s="230"/>
      <c r="G53" s="230"/>
      <c r="H53" s="246"/>
      <c r="I53" s="246"/>
      <c r="J53" s="158" t="s">
        <v>220</v>
      </c>
      <c r="K53" s="183" t="s">
        <v>299</v>
      </c>
      <c r="L53" s="159"/>
      <c r="M53" s="201">
        <v>44290</v>
      </c>
      <c r="N53" s="201">
        <v>44681</v>
      </c>
      <c r="O53" s="163" t="s">
        <v>115</v>
      </c>
      <c r="P53" s="163" t="s">
        <v>76</v>
      </c>
      <c r="Q53" s="163"/>
      <c r="R53" s="165"/>
      <c r="S53" s="247"/>
      <c r="T53" s="244"/>
      <c r="U53" s="89" t="str">
        <f>U52</f>
        <v>OO 3.2 : RENFORCER LA TRANSPARENCE ET LE CONTROLE DE L’EXECUTION DES LOIS DE FINANCES</v>
      </c>
      <c r="V53" s="89">
        <v>39</v>
      </c>
    </row>
    <row r="54" spans="1:22" s="88" customFormat="1" ht="156" customHeight="1" x14ac:dyDescent="0.25">
      <c r="A54" s="231"/>
      <c r="B54" s="232"/>
      <c r="C54" s="253"/>
      <c r="D54" s="254"/>
      <c r="E54" s="230"/>
      <c r="F54" s="230"/>
      <c r="G54" s="230"/>
      <c r="H54" s="246"/>
      <c r="I54" s="246"/>
      <c r="J54" s="158" t="s">
        <v>220</v>
      </c>
      <c r="K54" s="183" t="s">
        <v>298</v>
      </c>
      <c r="L54" s="159"/>
      <c r="M54" s="201">
        <v>44690</v>
      </c>
      <c r="N54" s="201">
        <v>44701</v>
      </c>
      <c r="O54" s="163" t="s">
        <v>116</v>
      </c>
      <c r="P54" s="163" t="s">
        <v>117</v>
      </c>
      <c r="Q54" s="164"/>
      <c r="R54" s="165"/>
      <c r="S54" s="247"/>
      <c r="T54" s="244"/>
      <c r="U54" s="89" t="str">
        <f>U53</f>
        <v>OO 3.2 : RENFORCER LA TRANSPARENCE ET LE CONTROLE DE L’EXECUTION DES LOIS DE FINANCES</v>
      </c>
      <c r="V54" s="89">
        <v>40</v>
      </c>
    </row>
    <row r="55" spans="1:22" s="88" customFormat="1" ht="98.25" customHeight="1" x14ac:dyDescent="0.25">
      <c r="A55" s="231"/>
      <c r="B55" s="232"/>
      <c r="C55" s="253"/>
      <c r="D55" s="254"/>
      <c r="E55" s="230"/>
      <c r="F55" s="230"/>
      <c r="G55" s="230"/>
      <c r="H55" s="246"/>
      <c r="I55" s="246"/>
      <c r="J55" s="158" t="s">
        <v>220</v>
      </c>
      <c r="K55" s="183" t="s">
        <v>255</v>
      </c>
      <c r="L55" s="159"/>
      <c r="M55" s="201">
        <v>44704</v>
      </c>
      <c r="N55" s="201">
        <v>44708</v>
      </c>
      <c r="O55" s="163" t="s">
        <v>118</v>
      </c>
      <c r="P55" s="163" t="s">
        <v>119</v>
      </c>
      <c r="Q55" s="182"/>
      <c r="R55" s="165"/>
      <c r="S55" s="247"/>
      <c r="T55" s="244"/>
      <c r="U55" s="89" t="str">
        <f>U54</f>
        <v>OO 3.2 : RENFORCER LA TRANSPARENCE ET LE CONTROLE DE L’EXECUTION DES LOIS DE FINANCES</v>
      </c>
      <c r="V55" s="89">
        <v>41</v>
      </c>
    </row>
    <row r="56" spans="1:22" s="88" customFormat="1" ht="189" customHeight="1" x14ac:dyDescent="0.25">
      <c r="A56" s="231"/>
      <c r="B56" s="232"/>
      <c r="C56" s="253"/>
      <c r="D56" s="254"/>
      <c r="E56" s="230"/>
      <c r="F56" s="230"/>
      <c r="G56" s="230"/>
      <c r="H56" s="246"/>
      <c r="I56" s="246"/>
      <c r="J56" s="158" t="s">
        <v>220</v>
      </c>
      <c r="K56" s="183" t="s">
        <v>257</v>
      </c>
      <c r="L56" s="159"/>
      <c r="M56" s="201">
        <v>44664</v>
      </c>
      <c r="N56" s="201">
        <v>44727</v>
      </c>
      <c r="O56" s="163" t="s">
        <v>120</v>
      </c>
      <c r="P56" s="163" t="s">
        <v>27</v>
      </c>
      <c r="Q56" s="182"/>
      <c r="R56" s="165"/>
      <c r="S56" s="247"/>
      <c r="T56" s="244"/>
      <c r="U56" s="89" t="str">
        <f>U55</f>
        <v>OO 3.2 : RENFORCER LA TRANSPARENCE ET LE CONTROLE DE L’EXECUTION DES LOIS DE FINANCES</v>
      </c>
      <c r="V56" s="89">
        <v>42</v>
      </c>
    </row>
    <row r="57" spans="1:22" s="88" customFormat="1" ht="72.75" customHeight="1" x14ac:dyDescent="0.25">
      <c r="A57" s="231" t="s">
        <v>21</v>
      </c>
      <c r="B57" s="232" t="s">
        <v>23</v>
      </c>
      <c r="C57" s="253" t="s">
        <v>11</v>
      </c>
      <c r="D57" s="250" t="s">
        <v>276</v>
      </c>
      <c r="E57" s="230"/>
      <c r="F57" s="230"/>
      <c r="G57" s="230"/>
      <c r="H57" s="246"/>
      <c r="I57" s="246" t="s">
        <v>58</v>
      </c>
      <c r="J57" s="158" t="s">
        <v>11</v>
      </c>
      <c r="K57" s="183" t="s">
        <v>258</v>
      </c>
      <c r="L57" s="158"/>
      <c r="M57" s="201">
        <v>44576</v>
      </c>
      <c r="N57" s="201">
        <v>44592</v>
      </c>
      <c r="O57" s="163" t="s">
        <v>103</v>
      </c>
      <c r="P57" s="163" t="s">
        <v>104</v>
      </c>
      <c r="Q57" s="163"/>
      <c r="R57" s="165"/>
      <c r="S57" s="247"/>
      <c r="T57" s="244">
        <v>44651</v>
      </c>
      <c r="U57" s="89" t="str">
        <f>B57</f>
        <v>OO 3.2 : RENFORCER LA TRANSPARENCE ET LE CONTROLE DE L’EXECUTION DES LOIS DE FINANCES</v>
      </c>
      <c r="V57" s="89">
        <v>43</v>
      </c>
    </row>
    <row r="58" spans="1:22" s="88" customFormat="1" ht="189.75" customHeight="1" x14ac:dyDescent="0.25">
      <c r="A58" s="231"/>
      <c r="B58" s="232"/>
      <c r="C58" s="253"/>
      <c r="D58" s="250"/>
      <c r="E58" s="230"/>
      <c r="F58" s="230"/>
      <c r="G58" s="230"/>
      <c r="H58" s="246"/>
      <c r="I58" s="246"/>
      <c r="J58" s="158" t="s">
        <v>11</v>
      </c>
      <c r="K58" s="183" t="s">
        <v>296</v>
      </c>
      <c r="L58" s="158"/>
      <c r="M58" s="201">
        <v>44593</v>
      </c>
      <c r="N58" s="201">
        <v>44607</v>
      </c>
      <c r="O58" s="163" t="s">
        <v>60</v>
      </c>
      <c r="P58" s="163" t="s">
        <v>78</v>
      </c>
      <c r="Q58" s="163"/>
      <c r="R58" s="165"/>
      <c r="S58" s="247"/>
      <c r="T58" s="244"/>
      <c r="U58" s="89" t="str">
        <f>U57</f>
        <v>OO 3.2 : RENFORCER LA TRANSPARENCE ET LE CONTROLE DE L’EXECUTION DES LOIS DE FINANCES</v>
      </c>
      <c r="V58" s="89">
        <v>44</v>
      </c>
    </row>
    <row r="59" spans="1:22" s="88" customFormat="1" ht="120" x14ac:dyDescent="0.25">
      <c r="A59" s="231"/>
      <c r="B59" s="232"/>
      <c r="C59" s="253"/>
      <c r="D59" s="250"/>
      <c r="E59" s="230"/>
      <c r="F59" s="230"/>
      <c r="G59" s="230"/>
      <c r="H59" s="246"/>
      <c r="I59" s="246"/>
      <c r="J59" s="158" t="s">
        <v>11</v>
      </c>
      <c r="K59" s="183" t="s">
        <v>256</v>
      </c>
      <c r="L59" s="158"/>
      <c r="M59" s="201">
        <v>44607</v>
      </c>
      <c r="N59" s="201">
        <v>44620</v>
      </c>
      <c r="O59" s="163" t="s">
        <v>105</v>
      </c>
      <c r="P59" s="163" t="s">
        <v>27</v>
      </c>
      <c r="Q59" s="217"/>
      <c r="R59" s="165"/>
      <c r="S59" s="247"/>
      <c r="T59" s="244"/>
      <c r="U59" s="89" t="str">
        <f>U58</f>
        <v>OO 3.2 : RENFORCER LA TRANSPARENCE ET LE CONTROLE DE L’EXECUTION DES LOIS DE FINANCES</v>
      </c>
      <c r="V59" s="89">
        <v>45</v>
      </c>
    </row>
    <row r="60" spans="1:22" s="88" customFormat="1" ht="160.5" customHeight="1" x14ac:dyDescent="0.25">
      <c r="A60" s="231"/>
      <c r="B60" s="232"/>
      <c r="C60" s="253"/>
      <c r="D60" s="250"/>
      <c r="E60" s="230"/>
      <c r="F60" s="230"/>
      <c r="G60" s="230"/>
      <c r="H60" s="246"/>
      <c r="I60" s="246"/>
      <c r="J60" s="158" t="s">
        <v>11</v>
      </c>
      <c r="K60" s="183" t="s">
        <v>297</v>
      </c>
      <c r="L60" s="158"/>
      <c r="M60" s="201">
        <v>44620</v>
      </c>
      <c r="N60" s="201">
        <v>44651</v>
      </c>
      <c r="O60" s="163" t="s">
        <v>106</v>
      </c>
      <c r="P60" s="163" t="s">
        <v>16</v>
      </c>
      <c r="Q60" s="163"/>
      <c r="R60" s="165"/>
      <c r="S60" s="247"/>
      <c r="T60" s="244"/>
      <c r="U60" s="89" t="str">
        <f>U57</f>
        <v>OO 3.2 : RENFORCER LA TRANSPARENCE ET LE CONTROLE DE L’EXECUTION DES LOIS DE FINANCES</v>
      </c>
      <c r="V60" s="89">
        <v>46</v>
      </c>
    </row>
    <row r="61" spans="1:22" s="88" customFormat="1" ht="90" x14ac:dyDescent="0.25">
      <c r="A61" s="231"/>
      <c r="B61" s="232"/>
      <c r="C61" s="253"/>
      <c r="D61" s="250"/>
      <c r="E61" s="230"/>
      <c r="F61" s="230"/>
      <c r="G61" s="230"/>
      <c r="H61" s="246"/>
      <c r="I61" s="246"/>
      <c r="J61" s="158" t="s">
        <v>11</v>
      </c>
      <c r="K61" s="183" t="s">
        <v>260</v>
      </c>
      <c r="L61" s="158"/>
      <c r="M61" s="201">
        <v>44562</v>
      </c>
      <c r="N61" s="201">
        <v>44651</v>
      </c>
      <c r="O61" s="182" t="s">
        <v>202</v>
      </c>
      <c r="P61" s="163" t="s">
        <v>203</v>
      </c>
      <c r="Q61" s="163"/>
      <c r="R61" s="165"/>
      <c r="S61" s="247"/>
      <c r="T61" s="244"/>
      <c r="U61" s="89" t="str">
        <f>U58</f>
        <v>OO 3.2 : RENFORCER LA TRANSPARENCE ET LE CONTROLE DE L’EXECUTION DES LOIS DE FINANCES</v>
      </c>
      <c r="V61" s="89">
        <v>46</v>
      </c>
    </row>
    <row r="62" spans="1:22" s="88" customFormat="1" ht="132.75" customHeight="1" thickBot="1" x14ac:dyDescent="0.3">
      <c r="A62" s="231"/>
      <c r="B62" s="233"/>
      <c r="C62" s="259"/>
      <c r="D62" s="265"/>
      <c r="E62" s="245"/>
      <c r="F62" s="245"/>
      <c r="G62" s="245"/>
      <c r="H62" s="249"/>
      <c r="I62" s="249"/>
      <c r="J62" s="166" t="s">
        <v>11</v>
      </c>
      <c r="K62" s="190" t="s">
        <v>261</v>
      </c>
      <c r="L62" s="166"/>
      <c r="M62" s="207">
        <v>44621</v>
      </c>
      <c r="N62" s="207">
        <v>44651</v>
      </c>
      <c r="O62" s="169" t="s">
        <v>197</v>
      </c>
      <c r="P62" s="169" t="s">
        <v>198</v>
      </c>
      <c r="Q62" s="169"/>
      <c r="R62" s="171"/>
      <c r="S62" s="317"/>
      <c r="T62" s="308"/>
      <c r="U62" s="89" t="str">
        <f>U59</f>
        <v>OO 3.2 : RENFORCER LA TRANSPARENCE ET LE CONTROLE DE L’EXECUTION DES LOIS DE FINANCES</v>
      </c>
      <c r="V62" s="89">
        <v>46</v>
      </c>
    </row>
    <row r="63" spans="1:22" s="88" customFormat="1" ht="120" x14ac:dyDescent="0.25">
      <c r="A63" s="231" t="s">
        <v>21</v>
      </c>
      <c r="B63" s="234" t="s">
        <v>23</v>
      </c>
      <c r="C63" s="257" t="s">
        <v>18</v>
      </c>
      <c r="D63" s="258" t="s">
        <v>275</v>
      </c>
      <c r="E63" s="229"/>
      <c r="F63" s="229"/>
      <c r="G63" s="229"/>
      <c r="H63" s="256"/>
      <c r="I63" s="256" t="s">
        <v>58</v>
      </c>
      <c r="J63" s="174" t="s">
        <v>18</v>
      </c>
      <c r="K63" s="175" t="s">
        <v>240</v>
      </c>
      <c r="L63" s="174"/>
      <c r="M63" s="210">
        <v>44682</v>
      </c>
      <c r="N63" s="210">
        <v>44712</v>
      </c>
      <c r="O63" s="177" t="s">
        <v>162</v>
      </c>
      <c r="P63" s="211" t="s">
        <v>163</v>
      </c>
      <c r="Q63" s="177"/>
      <c r="R63" s="179"/>
      <c r="S63" s="315"/>
      <c r="T63" s="305">
        <v>44742</v>
      </c>
      <c r="U63" s="89" t="str">
        <f>B63</f>
        <v>OO 3.2 : RENFORCER LA TRANSPARENCE ET LE CONTROLE DE L’EXECUTION DES LOIS DE FINANCES</v>
      </c>
      <c r="V63" s="89">
        <v>47</v>
      </c>
    </row>
    <row r="64" spans="1:22" s="88" customFormat="1" ht="111.75" customHeight="1" x14ac:dyDescent="0.25">
      <c r="A64" s="231"/>
      <c r="B64" s="235"/>
      <c r="C64" s="253"/>
      <c r="D64" s="250"/>
      <c r="E64" s="230"/>
      <c r="F64" s="230"/>
      <c r="G64" s="230"/>
      <c r="H64" s="246"/>
      <c r="I64" s="246"/>
      <c r="J64" s="158" t="s">
        <v>18</v>
      </c>
      <c r="K64" s="183" t="s">
        <v>241</v>
      </c>
      <c r="L64" s="158"/>
      <c r="M64" s="201">
        <v>44682</v>
      </c>
      <c r="N64" s="201">
        <v>44712</v>
      </c>
      <c r="O64" s="182" t="s">
        <v>174</v>
      </c>
      <c r="P64" s="163" t="s">
        <v>177</v>
      </c>
      <c r="Q64" s="182"/>
      <c r="R64" s="165"/>
      <c r="S64" s="306"/>
      <c r="T64" s="244"/>
      <c r="U64" s="89" t="str">
        <f>U63</f>
        <v>OO 3.2 : RENFORCER LA TRANSPARENCE ET LE CONTROLE DE L’EXECUTION DES LOIS DE FINANCES</v>
      </c>
      <c r="V64" s="89">
        <v>48</v>
      </c>
    </row>
    <row r="65" spans="1:22" s="88" customFormat="1" ht="126" customHeight="1" x14ac:dyDescent="0.25">
      <c r="A65" s="231"/>
      <c r="B65" s="235"/>
      <c r="C65" s="253"/>
      <c r="D65" s="250"/>
      <c r="E65" s="230"/>
      <c r="F65" s="230"/>
      <c r="G65" s="230"/>
      <c r="H65" s="246"/>
      <c r="I65" s="246"/>
      <c r="J65" s="158" t="s">
        <v>18</v>
      </c>
      <c r="K65" s="183" t="s">
        <v>242</v>
      </c>
      <c r="L65" s="158"/>
      <c r="M65" s="201">
        <v>44713</v>
      </c>
      <c r="N65" s="201">
        <v>44742</v>
      </c>
      <c r="O65" s="182" t="s">
        <v>175</v>
      </c>
      <c r="P65" s="163" t="s">
        <v>176</v>
      </c>
      <c r="Q65" s="182"/>
      <c r="R65" s="165"/>
      <c r="S65" s="306"/>
      <c r="T65" s="244"/>
      <c r="U65" s="89" t="str">
        <f>U64</f>
        <v>OO 3.2 : RENFORCER LA TRANSPARENCE ET LE CONTROLE DE L’EXECUTION DES LOIS DE FINANCES</v>
      </c>
      <c r="V65" s="89">
        <v>49</v>
      </c>
    </row>
    <row r="66" spans="1:22" s="88" customFormat="1" ht="60" x14ac:dyDescent="0.45">
      <c r="A66" s="237" t="s">
        <v>21</v>
      </c>
      <c r="B66" s="238" t="s">
        <v>23</v>
      </c>
      <c r="C66" s="253" t="s">
        <v>18</v>
      </c>
      <c r="D66" s="250" t="s">
        <v>272</v>
      </c>
      <c r="E66" s="218"/>
      <c r="F66" s="218"/>
      <c r="G66" s="218"/>
      <c r="H66" s="248"/>
      <c r="I66" s="264" t="s">
        <v>58</v>
      </c>
      <c r="J66" s="158" t="s">
        <v>18</v>
      </c>
      <c r="K66" s="183" t="s">
        <v>243</v>
      </c>
      <c r="L66" s="158"/>
      <c r="M66" s="201">
        <v>44743</v>
      </c>
      <c r="N66" s="201">
        <v>44772</v>
      </c>
      <c r="O66" s="182" t="s">
        <v>189</v>
      </c>
      <c r="P66" s="163" t="s">
        <v>190</v>
      </c>
      <c r="Q66" s="182"/>
      <c r="R66" s="219"/>
      <c r="S66" s="306"/>
      <c r="T66" s="244">
        <v>44834</v>
      </c>
      <c r="U66" s="90" t="str">
        <f>B66</f>
        <v>OO 3.2 : RENFORCER LA TRANSPARENCE ET LE CONTROLE DE L’EXECUTION DES LOIS DE FINANCES</v>
      </c>
      <c r="V66" s="91">
        <v>60</v>
      </c>
    </row>
    <row r="67" spans="1:22" s="88" customFormat="1" ht="120" x14ac:dyDescent="0.45">
      <c r="A67" s="237"/>
      <c r="B67" s="238"/>
      <c r="C67" s="253"/>
      <c r="D67" s="250"/>
      <c r="E67" s="218"/>
      <c r="F67" s="218"/>
      <c r="G67" s="218"/>
      <c r="H67" s="248"/>
      <c r="I67" s="264"/>
      <c r="J67" s="158" t="s">
        <v>18</v>
      </c>
      <c r="K67" s="183" t="s">
        <v>244</v>
      </c>
      <c r="L67" s="158"/>
      <c r="M67" s="201">
        <v>44743</v>
      </c>
      <c r="N67" s="201">
        <v>44834</v>
      </c>
      <c r="O67" s="182" t="s">
        <v>206</v>
      </c>
      <c r="P67" s="163" t="s">
        <v>191</v>
      </c>
      <c r="Q67" s="220"/>
      <c r="R67" s="165"/>
      <c r="S67" s="306"/>
      <c r="T67" s="244"/>
      <c r="U67" s="90" t="str">
        <f>U66</f>
        <v>OO 3.2 : RENFORCER LA TRANSPARENCE ET LE CONTROLE DE L’EXECUTION DES LOIS DE FINANCES</v>
      </c>
      <c r="V67" s="91">
        <v>61</v>
      </c>
    </row>
    <row r="68" spans="1:22" s="88" customFormat="1" ht="60" x14ac:dyDescent="0.45">
      <c r="A68" s="231" t="s">
        <v>21</v>
      </c>
      <c r="B68" s="235" t="s">
        <v>23</v>
      </c>
      <c r="C68" s="253" t="s">
        <v>18</v>
      </c>
      <c r="D68" s="250" t="s">
        <v>273</v>
      </c>
      <c r="E68" s="230"/>
      <c r="F68" s="230"/>
      <c r="G68" s="230"/>
      <c r="H68" s="246"/>
      <c r="I68" s="246" t="s">
        <v>58</v>
      </c>
      <c r="J68" s="158" t="s">
        <v>18</v>
      </c>
      <c r="K68" s="183" t="s">
        <v>319</v>
      </c>
      <c r="L68" s="158"/>
      <c r="M68" s="201">
        <v>44593</v>
      </c>
      <c r="N68" s="201">
        <v>44620</v>
      </c>
      <c r="O68" s="182" t="s">
        <v>167</v>
      </c>
      <c r="P68" s="221" t="s">
        <v>166</v>
      </c>
      <c r="Q68" s="182"/>
      <c r="R68" s="219"/>
      <c r="S68" s="247"/>
      <c r="T68" s="244">
        <v>44742</v>
      </c>
      <c r="U68" s="90" t="str">
        <f>B68</f>
        <v>OO 3.2 : RENFORCER LA TRANSPARENCE ET LE CONTROLE DE L’EXECUTION DES LOIS DE FINANCES</v>
      </c>
      <c r="V68" s="91">
        <v>56</v>
      </c>
    </row>
    <row r="69" spans="1:22" s="88" customFormat="1" ht="114" customHeight="1" x14ac:dyDescent="0.45">
      <c r="A69" s="231"/>
      <c r="B69" s="235"/>
      <c r="C69" s="253"/>
      <c r="D69" s="254"/>
      <c r="E69" s="230"/>
      <c r="F69" s="230"/>
      <c r="G69" s="230"/>
      <c r="H69" s="246"/>
      <c r="I69" s="246"/>
      <c r="J69" s="158" t="s">
        <v>18</v>
      </c>
      <c r="K69" s="183" t="s">
        <v>295</v>
      </c>
      <c r="L69" s="158"/>
      <c r="M69" s="201">
        <v>44621</v>
      </c>
      <c r="N69" s="201">
        <v>44742</v>
      </c>
      <c r="O69" s="182" t="s">
        <v>192</v>
      </c>
      <c r="P69" s="221" t="s">
        <v>165</v>
      </c>
      <c r="Q69" s="182"/>
      <c r="R69" s="219"/>
      <c r="S69" s="247"/>
      <c r="T69" s="244"/>
      <c r="U69" s="90" t="str">
        <f>U68</f>
        <v>OO 3.2 : RENFORCER LA TRANSPARENCE ET LE CONTROLE DE L’EXECUTION DES LOIS DE FINANCES</v>
      </c>
      <c r="V69" s="91">
        <v>57</v>
      </c>
    </row>
    <row r="70" spans="1:22" s="88" customFormat="1" ht="109.5" customHeight="1" x14ac:dyDescent="0.25">
      <c r="A70" s="231" t="s">
        <v>21</v>
      </c>
      <c r="B70" s="235" t="s">
        <v>23</v>
      </c>
      <c r="C70" s="253" t="s">
        <v>11</v>
      </c>
      <c r="D70" s="250" t="s">
        <v>274</v>
      </c>
      <c r="E70" s="230"/>
      <c r="F70" s="230"/>
      <c r="G70" s="230"/>
      <c r="H70" s="246"/>
      <c r="I70" s="246" t="s">
        <v>58</v>
      </c>
      <c r="J70" s="158" t="s">
        <v>11</v>
      </c>
      <c r="K70" s="183" t="s">
        <v>294</v>
      </c>
      <c r="L70" s="158"/>
      <c r="M70" s="201">
        <v>44652</v>
      </c>
      <c r="N70" s="201">
        <v>44804</v>
      </c>
      <c r="O70" s="163" t="s">
        <v>79</v>
      </c>
      <c r="P70" s="163" t="s">
        <v>26</v>
      </c>
      <c r="Q70" s="222"/>
      <c r="R70" s="165"/>
      <c r="S70" s="247"/>
      <c r="T70" s="244">
        <v>44834</v>
      </c>
      <c r="U70" s="89" t="str">
        <f>B70</f>
        <v>OO 3.2 : RENFORCER LA TRANSPARENCE ET LE CONTROLE DE L’EXECUTION DES LOIS DE FINANCES</v>
      </c>
      <c r="V70" s="89">
        <v>50</v>
      </c>
    </row>
    <row r="71" spans="1:22" s="88" customFormat="1" ht="107.25" customHeight="1" x14ac:dyDescent="0.25">
      <c r="A71" s="231"/>
      <c r="B71" s="235"/>
      <c r="C71" s="253"/>
      <c r="D71" s="250"/>
      <c r="E71" s="230"/>
      <c r="F71" s="230"/>
      <c r="G71" s="230"/>
      <c r="H71" s="246"/>
      <c r="I71" s="246"/>
      <c r="J71" s="158" t="s">
        <v>11</v>
      </c>
      <c r="K71" s="183" t="s">
        <v>292</v>
      </c>
      <c r="L71" s="158"/>
      <c r="M71" s="201">
        <v>44813</v>
      </c>
      <c r="N71" s="201">
        <v>44816</v>
      </c>
      <c r="O71" s="163" t="s">
        <v>107</v>
      </c>
      <c r="P71" s="163" t="s">
        <v>69</v>
      </c>
      <c r="Q71" s="202"/>
      <c r="R71" s="165"/>
      <c r="S71" s="247"/>
      <c r="T71" s="244"/>
      <c r="U71" s="92" t="str">
        <f>U70</f>
        <v>OO 3.2 : RENFORCER LA TRANSPARENCE ET LE CONTROLE DE L’EXECUTION DES LOIS DE FINANCES</v>
      </c>
      <c r="V71" s="89">
        <v>51</v>
      </c>
    </row>
    <row r="72" spans="1:22" s="88" customFormat="1" ht="90" x14ac:dyDescent="0.25">
      <c r="A72" s="231"/>
      <c r="B72" s="235"/>
      <c r="C72" s="253"/>
      <c r="D72" s="250"/>
      <c r="E72" s="230"/>
      <c r="F72" s="230"/>
      <c r="G72" s="230"/>
      <c r="H72" s="246"/>
      <c r="I72" s="246"/>
      <c r="J72" s="158" t="s">
        <v>11</v>
      </c>
      <c r="K72" s="183" t="s">
        <v>293</v>
      </c>
      <c r="L72" s="158"/>
      <c r="M72" s="201">
        <v>44818</v>
      </c>
      <c r="N72" s="201">
        <v>44825</v>
      </c>
      <c r="O72" s="182" t="s">
        <v>80</v>
      </c>
      <c r="P72" s="182" t="s">
        <v>27</v>
      </c>
      <c r="Q72" s="182"/>
      <c r="R72" s="165"/>
      <c r="S72" s="247"/>
      <c r="T72" s="244"/>
      <c r="U72" s="89" t="str">
        <f>U71</f>
        <v>OO 3.2 : RENFORCER LA TRANSPARENCE ET LE CONTROLE DE L’EXECUTION DES LOIS DE FINANCES</v>
      </c>
      <c r="V72" s="89">
        <v>52</v>
      </c>
    </row>
    <row r="73" spans="1:22" s="88" customFormat="1" ht="120" x14ac:dyDescent="0.25">
      <c r="A73" s="231" t="s">
        <v>21</v>
      </c>
      <c r="B73" s="232" t="s">
        <v>23</v>
      </c>
      <c r="C73" s="253" t="s">
        <v>132</v>
      </c>
      <c r="D73" s="250" t="s">
        <v>277</v>
      </c>
      <c r="E73" s="218"/>
      <c r="F73" s="218"/>
      <c r="G73" s="218"/>
      <c r="H73" s="298"/>
      <c r="I73" s="246" t="s">
        <v>58</v>
      </c>
      <c r="J73" s="158" t="s">
        <v>132</v>
      </c>
      <c r="K73" s="183" t="s">
        <v>245</v>
      </c>
      <c r="L73" s="159"/>
      <c r="M73" s="201">
        <v>44652</v>
      </c>
      <c r="N73" s="201">
        <v>44926</v>
      </c>
      <c r="O73" s="182" t="s">
        <v>204</v>
      </c>
      <c r="P73" s="182" t="s">
        <v>181</v>
      </c>
      <c r="Q73" s="182"/>
      <c r="R73" s="182"/>
      <c r="S73" s="306"/>
      <c r="T73" s="244">
        <v>44926</v>
      </c>
      <c r="U73" s="96" t="str">
        <f>B73</f>
        <v>OO 3.2 : RENFORCER LA TRANSPARENCE ET LE CONTROLE DE L’EXECUTION DES LOIS DE FINANCES</v>
      </c>
      <c r="V73" s="89">
        <v>53</v>
      </c>
    </row>
    <row r="74" spans="1:22" s="88" customFormat="1" ht="150" x14ac:dyDescent="0.25">
      <c r="A74" s="231"/>
      <c r="B74" s="232"/>
      <c r="C74" s="253"/>
      <c r="D74" s="250"/>
      <c r="E74" s="218"/>
      <c r="F74" s="218"/>
      <c r="G74" s="218"/>
      <c r="H74" s="298"/>
      <c r="I74" s="246"/>
      <c r="J74" s="158" t="s">
        <v>132</v>
      </c>
      <c r="K74" s="183" t="s">
        <v>291</v>
      </c>
      <c r="L74" s="159"/>
      <c r="M74" s="201">
        <v>44652</v>
      </c>
      <c r="N74" s="201">
        <v>44926</v>
      </c>
      <c r="O74" s="182" t="s">
        <v>199</v>
      </c>
      <c r="P74" s="182" t="s">
        <v>181</v>
      </c>
      <c r="Q74" s="182"/>
      <c r="R74" s="182"/>
      <c r="S74" s="306"/>
      <c r="T74" s="244"/>
      <c r="U74" s="97" t="str">
        <f>U73</f>
        <v>OO 3.2 : RENFORCER LA TRANSPARENCE ET LE CONTROLE DE L’EXECUTION DES LOIS DE FINANCES</v>
      </c>
      <c r="V74" s="89">
        <v>54</v>
      </c>
    </row>
    <row r="75" spans="1:22" s="88" customFormat="1" ht="102.75" thickBot="1" x14ac:dyDescent="0.3">
      <c r="A75" s="231"/>
      <c r="B75" s="233"/>
      <c r="C75" s="259"/>
      <c r="D75" s="265"/>
      <c r="E75" s="188"/>
      <c r="F75" s="188"/>
      <c r="G75" s="188"/>
      <c r="H75" s="299"/>
      <c r="I75" s="249"/>
      <c r="J75" s="166" t="s">
        <v>132</v>
      </c>
      <c r="K75" s="223" t="s">
        <v>290</v>
      </c>
      <c r="L75" s="167"/>
      <c r="M75" s="207">
        <v>44652</v>
      </c>
      <c r="N75" s="207">
        <v>44926</v>
      </c>
      <c r="O75" s="191" t="s">
        <v>200</v>
      </c>
      <c r="P75" s="191" t="s">
        <v>201</v>
      </c>
      <c r="Q75" s="191"/>
      <c r="R75" s="191"/>
      <c r="S75" s="307"/>
      <c r="T75" s="308"/>
      <c r="U75" s="98" t="str">
        <f>U74</f>
        <v>OO 3.2 : RENFORCER LA TRANSPARENCE ET LE CONTROLE DE L’EXECUTION DES LOIS DE FINANCES</v>
      </c>
      <c r="V75" s="89">
        <v>54</v>
      </c>
    </row>
    <row r="76" spans="1:22" s="88" customFormat="1" ht="144" customHeight="1" x14ac:dyDescent="0.25">
      <c r="A76" s="231" t="s">
        <v>21</v>
      </c>
      <c r="B76" s="236" t="s">
        <v>23</v>
      </c>
      <c r="C76" s="257" t="s">
        <v>8</v>
      </c>
      <c r="D76" s="258" t="s">
        <v>278</v>
      </c>
      <c r="E76" s="229"/>
      <c r="F76" s="229"/>
      <c r="G76" s="229"/>
      <c r="H76" s="256"/>
      <c r="I76" s="256" t="s">
        <v>58</v>
      </c>
      <c r="J76" s="174" t="s">
        <v>8</v>
      </c>
      <c r="K76" s="215" t="s">
        <v>289</v>
      </c>
      <c r="L76" s="174"/>
      <c r="M76" s="312" t="s">
        <v>142</v>
      </c>
      <c r="N76" s="312"/>
      <c r="O76" s="211" t="s">
        <v>182</v>
      </c>
      <c r="P76" s="211" t="s">
        <v>141</v>
      </c>
      <c r="Q76" s="211"/>
      <c r="R76" s="179"/>
      <c r="S76" s="314"/>
      <c r="T76" s="305">
        <v>44926</v>
      </c>
      <c r="U76" s="89" t="str">
        <f>B76</f>
        <v>OO 3.2 : RENFORCER LA TRANSPARENCE ET LE CONTROLE DE L’EXECUTION DES LOIS DE FINANCES</v>
      </c>
      <c r="V76" s="89">
        <v>63</v>
      </c>
    </row>
    <row r="77" spans="1:22" s="88" customFormat="1" ht="60" x14ac:dyDescent="0.25">
      <c r="A77" s="231"/>
      <c r="B77" s="232"/>
      <c r="C77" s="253"/>
      <c r="D77" s="250"/>
      <c r="E77" s="230"/>
      <c r="F77" s="230"/>
      <c r="G77" s="230"/>
      <c r="H77" s="246"/>
      <c r="I77" s="246"/>
      <c r="J77" s="158" t="s">
        <v>8</v>
      </c>
      <c r="K77" s="159" t="s">
        <v>288</v>
      </c>
      <c r="L77" s="158"/>
      <c r="M77" s="313" t="s">
        <v>140</v>
      </c>
      <c r="N77" s="313"/>
      <c r="O77" s="163" t="s">
        <v>139</v>
      </c>
      <c r="P77" s="163" t="s">
        <v>138</v>
      </c>
      <c r="Q77" s="224"/>
      <c r="R77" s="165"/>
      <c r="S77" s="247"/>
      <c r="T77" s="244"/>
      <c r="U77" s="89" t="str">
        <f>U76</f>
        <v>OO 3.2 : RENFORCER LA TRANSPARENCE ET LE CONTROLE DE L’EXECUTION DES LOIS DE FINANCES</v>
      </c>
      <c r="V77" s="89">
        <v>64</v>
      </c>
    </row>
    <row r="78" spans="1:22" s="88" customFormat="1" ht="150" x14ac:dyDescent="0.25">
      <c r="A78" s="231" t="s">
        <v>21</v>
      </c>
      <c r="B78" s="232" t="s">
        <v>136</v>
      </c>
      <c r="C78" s="253" t="s">
        <v>220</v>
      </c>
      <c r="D78" s="250" t="s">
        <v>279</v>
      </c>
      <c r="E78" s="230"/>
      <c r="F78" s="230"/>
      <c r="G78" s="230"/>
      <c r="H78" s="246"/>
      <c r="I78" s="246" t="s">
        <v>58</v>
      </c>
      <c r="J78" s="158" t="s">
        <v>224</v>
      </c>
      <c r="K78" s="159" t="s">
        <v>246</v>
      </c>
      <c r="L78" s="204"/>
      <c r="M78" s="201">
        <v>44652</v>
      </c>
      <c r="N78" s="201">
        <v>44680</v>
      </c>
      <c r="O78" s="163" t="s">
        <v>126</v>
      </c>
      <c r="P78" s="163" t="s">
        <v>127</v>
      </c>
      <c r="Q78" s="183"/>
      <c r="R78" s="158"/>
      <c r="S78" s="309"/>
      <c r="T78" s="244">
        <v>44926</v>
      </c>
      <c r="U78" s="89" t="str">
        <f>B78</f>
        <v>OO.3.3 METTRE EN PLACE DES OUTILS D’EVALUATION DE L’OPTIMALITE DE LA DEPENSE</v>
      </c>
      <c r="V78" s="89">
        <v>59</v>
      </c>
    </row>
    <row r="79" spans="1:22" s="88" customFormat="1" ht="150" x14ac:dyDescent="0.25">
      <c r="A79" s="231"/>
      <c r="B79" s="232"/>
      <c r="C79" s="253"/>
      <c r="D79" s="254"/>
      <c r="E79" s="230"/>
      <c r="F79" s="230"/>
      <c r="G79" s="230"/>
      <c r="H79" s="246"/>
      <c r="I79" s="246"/>
      <c r="J79" s="158" t="s">
        <v>224</v>
      </c>
      <c r="K79" s="159" t="s">
        <v>287</v>
      </c>
      <c r="L79" s="204"/>
      <c r="M79" s="201">
        <v>44713</v>
      </c>
      <c r="N79" s="201">
        <v>44757</v>
      </c>
      <c r="O79" s="163" t="s">
        <v>128</v>
      </c>
      <c r="P79" s="163" t="s">
        <v>125</v>
      </c>
      <c r="Q79" s="183"/>
      <c r="R79" s="158"/>
      <c r="S79" s="309"/>
      <c r="T79" s="244"/>
      <c r="U79" s="89" t="str">
        <f>U78</f>
        <v>OO.3.3 METTRE EN PLACE DES OUTILS D’EVALUATION DE L’OPTIMALITE DE LA DEPENSE</v>
      </c>
      <c r="V79" s="89">
        <v>60</v>
      </c>
    </row>
    <row r="80" spans="1:22" s="88" customFormat="1" ht="164.25" customHeight="1" x14ac:dyDescent="0.25">
      <c r="A80" s="231"/>
      <c r="B80" s="232"/>
      <c r="C80" s="253"/>
      <c r="D80" s="254"/>
      <c r="E80" s="230"/>
      <c r="F80" s="230"/>
      <c r="G80" s="230"/>
      <c r="H80" s="246"/>
      <c r="I80" s="246"/>
      <c r="J80" s="158" t="s">
        <v>224</v>
      </c>
      <c r="K80" s="159" t="s">
        <v>286</v>
      </c>
      <c r="L80" s="204"/>
      <c r="M80" s="201">
        <v>44727</v>
      </c>
      <c r="N80" s="201">
        <v>44772</v>
      </c>
      <c r="O80" s="163" t="s">
        <v>129</v>
      </c>
      <c r="P80" s="163" t="s">
        <v>125</v>
      </c>
      <c r="Q80" s="182"/>
      <c r="R80" s="158"/>
      <c r="S80" s="309"/>
      <c r="T80" s="244"/>
      <c r="U80" s="89" t="str">
        <f t="shared" ref="U80:U81" si="1">U79</f>
        <v>OO.3.3 METTRE EN PLACE DES OUTILS D’EVALUATION DE L’OPTIMALITE DE LA DEPENSE</v>
      </c>
      <c r="V80" s="89">
        <v>61</v>
      </c>
    </row>
    <row r="81" spans="1:22" s="88" customFormat="1" ht="153" customHeight="1" x14ac:dyDescent="0.25">
      <c r="A81" s="231"/>
      <c r="B81" s="232"/>
      <c r="C81" s="253"/>
      <c r="D81" s="254"/>
      <c r="E81" s="230"/>
      <c r="F81" s="230"/>
      <c r="G81" s="230"/>
      <c r="H81" s="246"/>
      <c r="I81" s="246"/>
      <c r="J81" s="158" t="s">
        <v>224</v>
      </c>
      <c r="K81" s="159" t="s">
        <v>247</v>
      </c>
      <c r="L81" s="204"/>
      <c r="M81" s="201">
        <v>44809</v>
      </c>
      <c r="N81" s="201">
        <v>44864</v>
      </c>
      <c r="O81" s="163" t="s">
        <v>130</v>
      </c>
      <c r="P81" s="163" t="s">
        <v>125</v>
      </c>
      <c r="Q81" s="183"/>
      <c r="R81" s="158"/>
      <c r="S81" s="309"/>
      <c r="T81" s="244"/>
      <c r="U81" s="89" t="str">
        <f t="shared" si="1"/>
        <v>OO.3.3 METTRE EN PLACE DES OUTILS D’EVALUATION DE L’OPTIMALITE DE LA DEPENSE</v>
      </c>
      <c r="V81" s="89">
        <v>62</v>
      </c>
    </row>
    <row r="82" spans="1:22" s="88" customFormat="1" ht="90" x14ac:dyDescent="0.25">
      <c r="A82" s="231" t="s">
        <v>21</v>
      </c>
      <c r="B82" s="232" t="s">
        <v>134</v>
      </c>
      <c r="C82" s="253" t="s">
        <v>11</v>
      </c>
      <c r="D82" s="250" t="s">
        <v>282</v>
      </c>
      <c r="E82" s="230"/>
      <c r="F82" s="230"/>
      <c r="G82" s="230"/>
      <c r="H82" s="246"/>
      <c r="I82" s="246" t="s">
        <v>58</v>
      </c>
      <c r="J82" s="158" t="s">
        <v>11</v>
      </c>
      <c r="K82" s="159" t="s">
        <v>284</v>
      </c>
      <c r="L82" s="158"/>
      <c r="M82" s="165" t="s">
        <v>14</v>
      </c>
      <c r="N82" s="165" t="s">
        <v>15</v>
      </c>
      <c r="O82" s="163" t="s">
        <v>25</v>
      </c>
      <c r="P82" s="163" t="s">
        <v>24</v>
      </c>
      <c r="Q82" s="182"/>
      <c r="R82" s="165"/>
      <c r="S82" s="247"/>
      <c r="T82" s="244">
        <v>44651</v>
      </c>
      <c r="U82" s="89" t="str">
        <f>B82</f>
        <v>OO 3.4 : RENFORCER LES ACTIONS DE COMMUNICATION SUR L’EVOLUTION DES INDICATEURS BUDGETAIRES</v>
      </c>
      <c r="V82" s="89">
        <v>65</v>
      </c>
    </row>
    <row r="83" spans="1:22" s="88" customFormat="1" ht="153.75" customHeight="1" x14ac:dyDescent="0.25">
      <c r="A83" s="231"/>
      <c r="B83" s="232"/>
      <c r="C83" s="253"/>
      <c r="D83" s="250"/>
      <c r="E83" s="230"/>
      <c r="F83" s="230"/>
      <c r="G83" s="230"/>
      <c r="H83" s="246"/>
      <c r="I83" s="246"/>
      <c r="J83" s="158" t="s">
        <v>11</v>
      </c>
      <c r="K83" s="159" t="s">
        <v>248</v>
      </c>
      <c r="L83" s="158"/>
      <c r="M83" s="311" t="s">
        <v>15</v>
      </c>
      <c r="N83" s="311"/>
      <c r="O83" s="163" t="s">
        <v>82</v>
      </c>
      <c r="P83" s="163" t="s">
        <v>16</v>
      </c>
      <c r="Q83" s="182"/>
      <c r="R83" s="165"/>
      <c r="S83" s="247"/>
      <c r="T83" s="244"/>
      <c r="U83" s="89" t="str">
        <f>U82</f>
        <v>OO 3.4 : RENFORCER LES ACTIONS DE COMMUNICATION SUR L’EVOLUTION DES INDICATEURS BUDGETAIRES</v>
      </c>
      <c r="V83" s="89">
        <v>66</v>
      </c>
    </row>
    <row r="84" spans="1:22" s="88" customFormat="1" ht="120.75" customHeight="1" x14ac:dyDescent="0.25">
      <c r="A84" s="231" t="s">
        <v>21</v>
      </c>
      <c r="B84" s="232" t="s">
        <v>134</v>
      </c>
      <c r="C84" s="253" t="s">
        <v>11</v>
      </c>
      <c r="D84" s="250" t="s">
        <v>281</v>
      </c>
      <c r="E84" s="230"/>
      <c r="F84" s="230"/>
      <c r="G84" s="230"/>
      <c r="H84" s="246"/>
      <c r="I84" s="246" t="s">
        <v>58</v>
      </c>
      <c r="J84" s="158" t="s">
        <v>11</v>
      </c>
      <c r="K84" s="159" t="s">
        <v>285</v>
      </c>
      <c r="L84" s="158"/>
      <c r="M84" s="165" t="s">
        <v>89</v>
      </c>
      <c r="N84" s="165" t="s">
        <v>65</v>
      </c>
      <c r="O84" s="163" t="s">
        <v>66</v>
      </c>
      <c r="P84" s="163" t="s">
        <v>67</v>
      </c>
      <c r="Q84" s="163"/>
      <c r="R84" s="165"/>
      <c r="S84" s="247"/>
      <c r="T84" s="244">
        <v>44834</v>
      </c>
      <c r="U84" s="89" t="str">
        <f>B84</f>
        <v>OO 3.4 : RENFORCER LES ACTIONS DE COMMUNICATION SUR L’EVOLUTION DES INDICATEURS BUDGETAIRES</v>
      </c>
      <c r="V84" s="89">
        <v>67</v>
      </c>
    </row>
    <row r="85" spans="1:22" s="88" customFormat="1" ht="150" x14ac:dyDescent="0.25">
      <c r="A85" s="231"/>
      <c r="B85" s="232"/>
      <c r="C85" s="253"/>
      <c r="D85" s="250"/>
      <c r="E85" s="230"/>
      <c r="F85" s="230"/>
      <c r="G85" s="230"/>
      <c r="H85" s="246"/>
      <c r="I85" s="246"/>
      <c r="J85" s="158" t="s">
        <v>11</v>
      </c>
      <c r="K85" s="159" t="s">
        <v>320</v>
      </c>
      <c r="L85" s="158"/>
      <c r="M85" s="310" t="s">
        <v>65</v>
      </c>
      <c r="N85" s="310"/>
      <c r="O85" s="163" t="s">
        <v>83</v>
      </c>
      <c r="P85" s="163" t="s">
        <v>16</v>
      </c>
      <c r="Q85" s="163"/>
      <c r="R85" s="165"/>
      <c r="S85" s="247"/>
      <c r="T85" s="244"/>
      <c r="U85" s="89" t="str">
        <f>U84</f>
        <v>OO 3.4 : RENFORCER LES ACTIONS DE COMMUNICATION SUR L’EVOLUTION DES INDICATEURS BUDGETAIRES</v>
      </c>
      <c r="V85" s="89">
        <v>68</v>
      </c>
    </row>
    <row r="86" spans="1:22" s="88" customFormat="1" ht="150" x14ac:dyDescent="0.4">
      <c r="A86" s="231" t="s">
        <v>21</v>
      </c>
      <c r="B86" s="232" t="s">
        <v>134</v>
      </c>
      <c r="C86" s="253" t="s">
        <v>13</v>
      </c>
      <c r="D86" s="250" t="s">
        <v>280</v>
      </c>
      <c r="E86" s="301"/>
      <c r="F86" s="262"/>
      <c r="G86" s="262"/>
      <c r="H86" s="303"/>
      <c r="I86" s="246" t="s">
        <v>58</v>
      </c>
      <c r="J86" s="158" t="s">
        <v>13</v>
      </c>
      <c r="K86" s="159" t="s">
        <v>283</v>
      </c>
      <c r="L86" s="225"/>
      <c r="M86" s="201">
        <v>44561</v>
      </c>
      <c r="N86" s="162">
        <f>+M86+45</f>
        <v>44606</v>
      </c>
      <c r="O86" s="163" t="s">
        <v>94</v>
      </c>
      <c r="P86" s="163" t="s">
        <v>24</v>
      </c>
      <c r="Q86" s="213"/>
      <c r="R86" s="165"/>
      <c r="S86" s="306"/>
      <c r="T86" s="244">
        <v>44834</v>
      </c>
      <c r="U86" s="89" t="str">
        <f>B86</f>
        <v>OO 3.4 : RENFORCER LES ACTIONS DE COMMUNICATION SUR L’EVOLUTION DES INDICATEURS BUDGETAIRES</v>
      </c>
      <c r="V86" s="89">
        <v>69</v>
      </c>
    </row>
    <row r="87" spans="1:22" s="88" customFormat="1" ht="144.75" customHeight="1" thickBot="1" x14ac:dyDescent="0.45">
      <c r="A87" s="300"/>
      <c r="B87" s="233"/>
      <c r="C87" s="259"/>
      <c r="D87" s="251"/>
      <c r="E87" s="302"/>
      <c r="F87" s="263"/>
      <c r="G87" s="263"/>
      <c r="H87" s="304"/>
      <c r="I87" s="249"/>
      <c r="J87" s="166" t="s">
        <v>13</v>
      </c>
      <c r="K87" s="167" t="s">
        <v>249</v>
      </c>
      <c r="L87" s="226"/>
      <c r="M87" s="207">
        <v>44742</v>
      </c>
      <c r="N87" s="168">
        <f>+M87+45</f>
        <v>44787</v>
      </c>
      <c r="O87" s="169" t="s">
        <v>82</v>
      </c>
      <c r="P87" s="169" t="s">
        <v>16</v>
      </c>
      <c r="Q87" s="227"/>
      <c r="R87" s="171"/>
      <c r="S87" s="307"/>
      <c r="T87" s="308"/>
      <c r="U87" s="89" t="str">
        <f>U86</f>
        <v>OO 3.4 : RENFORCER LES ACTIONS DE COMMUNICATION SUR L’EVOLUTION DES INDICATEURS BUDGETAIRES</v>
      </c>
      <c r="V87" s="89">
        <v>70</v>
      </c>
    </row>
    <row r="88" spans="1:22" s="88" customFormat="1" ht="73.5" customHeight="1" x14ac:dyDescent="0.4">
      <c r="A88" s="99"/>
      <c r="B88" s="100"/>
      <c r="C88" s="93"/>
      <c r="D88" s="94"/>
      <c r="E88" s="92"/>
      <c r="F88" s="92"/>
      <c r="G88" s="92"/>
      <c r="H88" s="92"/>
      <c r="I88" s="92"/>
      <c r="J88" s="95"/>
      <c r="L88" s="101"/>
      <c r="Q88"/>
      <c r="R88" s="102"/>
      <c r="S88" s="102"/>
      <c r="T88" s="103"/>
      <c r="U88" s="89"/>
      <c r="V88" s="89"/>
    </row>
    <row r="89" spans="1:22" s="88" customFormat="1" ht="101.25" customHeight="1" x14ac:dyDescent="0.4">
      <c r="A89" s="99"/>
      <c r="B89" s="100"/>
      <c r="C89" s="93"/>
      <c r="D89" s="94"/>
      <c r="E89" s="92"/>
      <c r="F89" s="92"/>
      <c r="G89" s="92"/>
      <c r="H89" s="92"/>
      <c r="I89" s="92"/>
      <c r="J89" s="95"/>
      <c r="L89" s="101"/>
      <c r="R89" s="102"/>
      <c r="S89" s="102"/>
      <c r="T89" s="103"/>
      <c r="U89" s="89"/>
      <c r="V89" s="89"/>
    </row>
    <row r="90" spans="1:22" s="88" customFormat="1" ht="84" customHeight="1" x14ac:dyDescent="0.4">
      <c r="A90" s="99"/>
      <c r="B90" s="100"/>
      <c r="C90" s="93"/>
      <c r="D90" s="94"/>
      <c r="E90" s="92"/>
      <c r="F90" s="92"/>
      <c r="G90" s="92"/>
      <c r="H90" s="92"/>
      <c r="I90" s="92"/>
      <c r="J90" s="95"/>
      <c r="L90" s="101"/>
      <c r="R90" s="102"/>
      <c r="S90" s="102"/>
      <c r="T90" s="103"/>
      <c r="U90" s="89"/>
      <c r="V90" s="89"/>
    </row>
    <row r="91" spans="1:22" ht="104.25" customHeight="1" x14ac:dyDescent="0.5">
      <c r="B91" s="119"/>
      <c r="C91" s="93"/>
      <c r="D91" s="94"/>
      <c r="J91" s="95"/>
      <c r="K91" s="94"/>
      <c r="L91" s="55"/>
      <c r="M91" s="94"/>
      <c r="N91"/>
      <c r="O91" s="94"/>
      <c r="P91" s="94"/>
      <c r="Q91" s="120"/>
      <c r="R91" s="94"/>
      <c r="S91" s="94"/>
      <c r="T91" s="121"/>
    </row>
    <row r="92" spans="1:22" ht="33.75" x14ac:dyDescent="0.5">
      <c r="B92" s="119"/>
      <c r="C92" s="93"/>
      <c r="D92" s="94"/>
      <c r="J92" s="95"/>
      <c r="K92" s="94"/>
      <c r="L92" s="55"/>
      <c r="M92" s="94"/>
      <c r="N92"/>
      <c r="O92" s="94"/>
      <c r="P92" s="94"/>
      <c r="Q92" s="120"/>
      <c r="R92" s="94"/>
      <c r="S92" s="94"/>
      <c r="T92" s="121"/>
    </row>
    <row r="93" spans="1:22" ht="33.75" x14ac:dyDescent="0.5">
      <c r="B93" s="119"/>
      <c r="C93" s="93"/>
      <c r="D93" s="94"/>
      <c r="J93" s="95"/>
      <c r="K93" s="94"/>
      <c r="L93" s="55"/>
      <c r="M93" s="94"/>
      <c r="N93"/>
      <c r="O93" s="94"/>
      <c r="P93" s="94"/>
      <c r="Q93" s="120"/>
      <c r="R93" s="94"/>
      <c r="S93" s="94"/>
      <c r="T93" s="121"/>
    </row>
    <row r="94" spans="1:22" ht="33.75" x14ac:dyDescent="0.5">
      <c r="B94" s="119"/>
      <c r="C94" s="93"/>
      <c r="D94" s="94"/>
      <c r="J94" s="95"/>
      <c r="K94" s="94"/>
      <c r="L94" s="55"/>
      <c r="M94" s="94"/>
      <c r="N94"/>
      <c r="O94" s="94"/>
      <c r="P94" s="94"/>
      <c r="Q94" s="120"/>
      <c r="R94" s="94"/>
      <c r="S94" s="94"/>
      <c r="T94" s="121"/>
    </row>
    <row r="95" spans="1:22" ht="33.75" x14ac:dyDescent="0.5">
      <c r="B95" s="119"/>
      <c r="C95" s="93"/>
      <c r="D95" s="94"/>
      <c r="J95" s="95"/>
      <c r="K95" s="94"/>
      <c r="L95" s="55"/>
      <c r="M95" s="94"/>
      <c r="N95"/>
      <c r="O95" s="94"/>
      <c r="P95" s="94"/>
      <c r="Q95" s="120"/>
      <c r="R95" s="94"/>
      <c r="S95" s="94"/>
      <c r="T95" s="121"/>
    </row>
    <row r="96" spans="1:22" ht="33.75" x14ac:dyDescent="0.5">
      <c r="B96" s="119"/>
      <c r="C96" s="93"/>
      <c r="D96" s="94"/>
      <c r="J96" s="95"/>
      <c r="K96" s="94"/>
      <c r="L96" s="55"/>
      <c r="M96" s="94"/>
      <c r="N96"/>
      <c r="O96" s="94"/>
      <c r="P96" s="94"/>
      <c r="Q96" s="120"/>
      <c r="R96" s="94"/>
      <c r="S96" s="94"/>
      <c r="T96" s="121"/>
    </row>
    <row r="97" spans="2:20" ht="33.75" x14ac:dyDescent="0.5">
      <c r="B97" s="119"/>
      <c r="C97" s="93"/>
      <c r="D97" s="94"/>
      <c r="J97" s="95"/>
      <c r="K97" s="94"/>
      <c r="L97" s="55"/>
      <c r="M97" s="94"/>
      <c r="N97"/>
      <c r="O97" s="94"/>
      <c r="P97" s="94"/>
      <c r="Q97" s="120"/>
      <c r="R97" s="94"/>
      <c r="S97" s="94"/>
      <c r="T97" s="121"/>
    </row>
    <row r="98" spans="2:20" x14ac:dyDescent="0.4">
      <c r="B98" s="119"/>
      <c r="C98" s="93"/>
      <c r="D98" s="94"/>
      <c r="J98" s="95"/>
      <c r="K98"/>
      <c r="L98" s="55"/>
      <c r="M98"/>
      <c r="N98"/>
      <c r="O98"/>
      <c r="P98"/>
      <c r="Q98"/>
      <c r="R98" s="122"/>
      <c r="S98" s="94"/>
      <c r="T98" s="121"/>
    </row>
    <row r="99" spans="2:20" x14ac:dyDescent="0.4">
      <c r="B99" s="119"/>
      <c r="C99" s="93"/>
      <c r="D99" s="94"/>
      <c r="J99" s="95"/>
      <c r="K99"/>
      <c r="L99" s="55"/>
      <c r="M99"/>
      <c r="N99"/>
      <c r="O99"/>
      <c r="P99"/>
      <c r="Q99"/>
      <c r="R99" s="122"/>
      <c r="S99" s="94"/>
      <c r="T99" s="121"/>
    </row>
    <row r="100" spans="2:20" x14ac:dyDescent="0.4">
      <c r="T100" s="86"/>
    </row>
    <row r="101" spans="2:20" x14ac:dyDescent="0.4">
      <c r="T101" s="86"/>
    </row>
    <row r="102" spans="2:20" x14ac:dyDescent="0.4">
      <c r="T102" s="86"/>
    </row>
    <row r="103" spans="2:20" x14ac:dyDescent="0.4">
      <c r="T103" s="86"/>
    </row>
    <row r="104" spans="2:20" x14ac:dyDescent="0.4">
      <c r="T104" s="86"/>
    </row>
    <row r="105" spans="2:20" x14ac:dyDescent="0.4">
      <c r="T105" s="86"/>
    </row>
  </sheetData>
  <autoFilter ref="A8:T91" xr:uid="{00000000-0001-0000-0000-000000000000}">
    <filterColumn colId="12" showButton="0"/>
  </autoFilter>
  <mergeCells count="264">
    <mergeCell ref="P5:T5"/>
    <mergeCell ref="D6:S6"/>
    <mergeCell ref="T68:T69"/>
    <mergeCell ref="S39:S41"/>
    <mergeCell ref="I73:I75"/>
    <mergeCell ref="I34:I35"/>
    <mergeCell ref="T39:T41"/>
    <mergeCell ref="S36:S38"/>
    <mergeCell ref="D68:D69"/>
    <mergeCell ref="H68:H69"/>
    <mergeCell ref="E68:E69"/>
    <mergeCell ref="G70:G72"/>
    <mergeCell ref="S13:S15"/>
    <mergeCell ref="S16:S18"/>
    <mergeCell ref="F13:F15"/>
    <mergeCell ref="H57:H62"/>
    <mergeCell ref="S51:S56"/>
    <mergeCell ref="T21:T25"/>
    <mergeCell ref="S68:S69"/>
    <mergeCell ref="S66:S67"/>
    <mergeCell ref="T51:T56"/>
    <mergeCell ref="T36:T38"/>
    <mergeCell ref="T34:T35"/>
    <mergeCell ref="T66:T67"/>
    <mergeCell ref="T49:T50"/>
    <mergeCell ref="S49:S50"/>
    <mergeCell ref="T57:T62"/>
    <mergeCell ref="S63:S65"/>
    <mergeCell ref="T28:T30"/>
    <mergeCell ref="T45:T48"/>
    <mergeCell ref="T70:T72"/>
    <mergeCell ref="T73:T75"/>
    <mergeCell ref="S42:S44"/>
    <mergeCell ref="T63:T65"/>
    <mergeCell ref="S45:S48"/>
    <mergeCell ref="S70:S72"/>
    <mergeCell ref="S57:S62"/>
    <mergeCell ref="S34:S35"/>
    <mergeCell ref="S73:S75"/>
    <mergeCell ref="T76:T77"/>
    <mergeCell ref="I86:I87"/>
    <mergeCell ref="S86:S87"/>
    <mergeCell ref="T86:T87"/>
    <mergeCell ref="I76:I77"/>
    <mergeCell ref="T78:T81"/>
    <mergeCell ref="S78:S81"/>
    <mergeCell ref="T84:T85"/>
    <mergeCell ref="M85:N85"/>
    <mergeCell ref="I84:I85"/>
    <mergeCell ref="S84:S85"/>
    <mergeCell ref="I82:I83"/>
    <mergeCell ref="T82:T83"/>
    <mergeCell ref="M83:N83"/>
    <mergeCell ref="M76:N76"/>
    <mergeCell ref="M77:N77"/>
    <mergeCell ref="S82:S83"/>
    <mergeCell ref="S76:S77"/>
    <mergeCell ref="A86:A87"/>
    <mergeCell ref="B86:B87"/>
    <mergeCell ref="C86:C87"/>
    <mergeCell ref="D86:D87"/>
    <mergeCell ref="E86:E87"/>
    <mergeCell ref="F86:F87"/>
    <mergeCell ref="G86:G87"/>
    <mergeCell ref="H86:H87"/>
    <mergeCell ref="B82:B83"/>
    <mergeCell ref="B84:B85"/>
    <mergeCell ref="G82:G83"/>
    <mergeCell ref="C82:C83"/>
    <mergeCell ref="D82:D83"/>
    <mergeCell ref="E82:E83"/>
    <mergeCell ref="F82:F83"/>
    <mergeCell ref="C84:C85"/>
    <mergeCell ref="D84:D85"/>
    <mergeCell ref="E84:E85"/>
    <mergeCell ref="F84:F85"/>
    <mergeCell ref="G84:G85"/>
    <mergeCell ref="H84:H85"/>
    <mergeCell ref="H82:H83"/>
    <mergeCell ref="C78:C81"/>
    <mergeCell ref="D78:D81"/>
    <mergeCell ref="G78:G81"/>
    <mergeCell ref="H78:H81"/>
    <mergeCell ref="I78:I81"/>
    <mergeCell ref="E78:E81"/>
    <mergeCell ref="F78:F81"/>
    <mergeCell ref="I70:I72"/>
    <mergeCell ref="F76:F77"/>
    <mergeCell ref="D70:D72"/>
    <mergeCell ref="C73:C75"/>
    <mergeCell ref="D73:D75"/>
    <mergeCell ref="C76:C77"/>
    <mergeCell ref="D76:D77"/>
    <mergeCell ref="E76:E77"/>
    <mergeCell ref="G76:G77"/>
    <mergeCell ref="H73:H75"/>
    <mergeCell ref="H76:H77"/>
    <mergeCell ref="C70:C72"/>
    <mergeCell ref="E70:E72"/>
    <mergeCell ref="H70:H72"/>
    <mergeCell ref="M26:N26"/>
    <mergeCell ref="S21:S25"/>
    <mergeCell ref="S28:S30"/>
    <mergeCell ref="I28:I30"/>
    <mergeCell ref="H28:H30"/>
    <mergeCell ref="G28:G30"/>
    <mergeCell ref="F28:F30"/>
    <mergeCell ref="G21:G25"/>
    <mergeCell ref="G49:G50"/>
    <mergeCell ref="H49:H50"/>
    <mergeCell ref="I49:I50"/>
    <mergeCell ref="H45:H48"/>
    <mergeCell ref="Q8:Q9"/>
    <mergeCell ref="S8:S9"/>
    <mergeCell ref="A11:T11"/>
    <mergeCell ref="A16:A18"/>
    <mergeCell ref="M8:N8"/>
    <mergeCell ref="C13:C15"/>
    <mergeCell ref="B21:B25"/>
    <mergeCell ref="K8:K9"/>
    <mergeCell ref="E13:E15"/>
    <mergeCell ref="T13:T15"/>
    <mergeCell ref="B13:B15"/>
    <mergeCell ref="A13:A15"/>
    <mergeCell ref="B16:B18"/>
    <mergeCell ref="D16:D18"/>
    <mergeCell ref="E16:E18"/>
    <mergeCell ref="F16:F18"/>
    <mergeCell ref="G16:G18"/>
    <mergeCell ref="H16:H18"/>
    <mergeCell ref="I16:I18"/>
    <mergeCell ref="T16:T18"/>
    <mergeCell ref="H13:H15"/>
    <mergeCell ref="I13:I15"/>
    <mergeCell ref="S19:S20"/>
    <mergeCell ref="T19:T20"/>
    <mergeCell ref="A8:A9"/>
    <mergeCell ref="B8:B9"/>
    <mergeCell ref="C16:C18"/>
    <mergeCell ref="H63:H65"/>
    <mergeCell ref="H66:H67"/>
    <mergeCell ref="C21:C25"/>
    <mergeCell ref="D21:D25"/>
    <mergeCell ref="E21:E25"/>
    <mergeCell ref="B19:B20"/>
    <mergeCell ref="C19:C20"/>
    <mergeCell ref="D19:D20"/>
    <mergeCell ref="A28:A30"/>
    <mergeCell ref="D28:D30"/>
    <mergeCell ref="A51:A56"/>
    <mergeCell ref="B51:B56"/>
    <mergeCell ref="A42:A44"/>
    <mergeCell ref="E28:E30"/>
    <mergeCell ref="D13:D15"/>
    <mergeCell ref="A31:A33"/>
    <mergeCell ref="B42:B44"/>
    <mergeCell ref="F70:F72"/>
    <mergeCell ref="G68:G69"/>
    <mergeCell ref="F68:F69"/>
    <mergeCell ref="I45:I48"/>
    <mergeCell ref="F45:F48"/>
    <mergeCell ref="G31:G33"/>
    <mergeCell ref="F49:F50"/>
    <mergeCell ref="C68:C69"/>
    <mergeCell ref="F31:F33"/>
    <mergeCell ref="H36:H38"/>
    <mergeCell ref="E51:E56"/>
    <mergeCell ref="G63:G65"/>
    <mergeCell ref="I63:I65"/>
    <mergeCell ref="I66:I67"/>
    <mergeCell ref="I68:I69"/>
    <mergeCell ref="E42:E44"/>
    <mergeCell ref="D31:D33"/>
    <mergeCell ref="C36:C38"/>
    <mergeCell ref="C45:C48"/>
    <mergeCell ref="H34:H35"/>
    <mergeCell ref="G45:G48"/>
    <mergeCell ref="F36:F38"/>
    <mergeCell ref="G36:G38"/>
    <mergeCell ref="H51:H56"/>
    <mergeCell ref="I51:I56"/>
    <mergeCell ref="C39:C41"/>
    <mergeCell ref="D39:D41"/>
    <mergeCell ref="B39:B41"/>
    <mergeCell ref="C63:C65"/>
    <mergeCell ref="E63:E65"/>
    <mergeCell ref="C34:C35"/>
    <mergeCell ref="C28:C30"/>
    <mergeCell ref="C49:C50"/>
    <mergeCell ref="E45:E48"/>
    <mergeCell ref="B49:B50"/>
    <mergeCell ref="D63:D65"/>
    <mergeCell ref="D49:D50"/>
    <mergeCell ref="D45:D48"/>
    <mergeCell ref="E57:E62"/>
    <mergeCell ref="C51:C56"/>
    <mergeCell ref="D51:D56"/>
    <mergeCell ref="E31:E33"/>
    <mergeCell ref="H39:H41"/>
    <mergeCell ref="I39:I41"/>
    <mergeCell ref="H31:H33"/>
    <mergeCell ref="C31:C33"/>
    <mergeCell ref="F51:F56"/>
    <mergeCell ref="C57:C62"/>
    <mergeCell ref="A34:A35"/>
    <mergeCell ref="D36:D38"/>
    <mergeCell ref="D34:D35"/>
    <mergeCell ref="A36:A38"/>
    <mergeCell ref="B36:B38"/>
    <mergeCell ref="C42:C44"/>
    <mergeCell ref="D42:D44"/>
    <mergeCell ref="A49:A50"/>
    <mergeCell ref="B70:B72"/>
    <mergeCell ref="C66:C67"/>
    <mergeCell ref="D66:D67"/>
    <mergeCell ref="D57:D62"/>
    <mergeCell ref="B31:B33"/>
    <mergeCell ref="A19:A20"/>
    <mergeCell ref="A21:A25"/>
    <mergeCell ref="P1:T1"/>
    <mergeCell ref="P2:T2"/>
    <mergeCell ref="T42:T44"/>
    <mergeCell ref="G57:G62"/>
    <mergeCell ref="I31:I33"/>
    <mergeCell ref="S31:S33"/>
    <mergeCell ref="T31:T33"/>
    <mergeCell ref="F42:F44"/>
    <mergeCell ref="G42:G44"/>
    <mergeCell ref="H42:H44"/>
    <mergeCell ref="I42:I44"/>
    <mergeCell ref="H21:H25"/>
    <mergeCell ref="I21:I25"/>
    <mergeCell ref="F21:F25"/>
    <mergeCell ref="F57:F62"/>
    <mergeCell ref="I36:I38"/>
    <mergeCell ref="G51:G56"/>
    <mergeCell ref="I57:I62"/>
    <mergeCell ref="G13:G15"/>
    <mergeCell ref="B1:E1"/>
    <mergeCell ref="B34:B35"/>
    <mergeCell ref="B2:F2"/>
    <mergeCell ref="F63:F65"/>
    <mergeCell ref="A70:A72"/>
    <mergeCell ref="A45:A48"/>
    <mergeCell ref="A82:A83"/>
    <mergeCell ref="A84:A85"/>
    <mergeCell ref="B78:B81"/>
    <mergeCell ref="A78:A81"/>
    <mergeCell ref="A57:A62"/>
    <mergeCell ref="B57:B62"/>
    <mergeCell ref="B63:B65"/>
    <mergeCell ref="A63:A65"/>
    <mergeCell ref="B45:B48"/>
    <mergeCell ref="B68:B69"/>
    <mergeCell ref="A68:A69"/>
    <mergeCell ref="A73:A75"/>
    <mergeCell ref="B73:B75"/>
    <mergeCell ref="B76:B77"/>
    <mergeCell ref="A66:A67"/>
    <mergeCell ref="B66:B67"/>
    <mergeCell ref="A76:A77"/>
    <mergeCell ref="A4:T4"/>
    <mergeCell ref="A39:A41"/>
    <mergeCell ref="B28:B30"/>
  </mergeCells>
  <printOptions horizontalCentered="1"/>
  <pageMargins left="0.11811023622047245" right="0.11811023622047245" top="0.27559055118110237" bottom="0.15748031496062992" header="0.31496062992125984" footer="0.15748031496062992"/>
  <pageSetup paperSize="9" scale="28" orientation="landscape" r:id="rId1"/>
  <headerFooter>
    <oddFooter>&amp;R&amp;"-,Gras"&amp;20&amp;P/&amp;N</oddFooter>
  </headerFooter>
  <rowBreaks count="6" manualBreakCount="6">
    <brk id="18" max="19" man="1"/>
    <brk id="26" max="19" man="1"/>
    <brk id="38" max="19" man="1"/>
    <brk id="50" max="19" man="1"/>
    <brk id="62" max="19" man="1"/>
    <brk id="75"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Y42"/>
  <sheetViews>
    <sheetView view="pageBreakPreview" topLeftCell="A17" zoomScaleNormal="145" zoomScaleSheetLayoutView="100" workbookViewId="0">
      <selection activeCell="O40" sqref="O40"/>
    </sheetView>
  </sheetViews>
  <sheetFormatPr baseColWidth="10" defaultColWidth="11.42578125" defaultRowHeight="15" x14ac:dyDescent="0.25"/>
  <cols>
    <col min="1" max="1" width="4.28515625" style="2" customWidth="1"/>
    <col min="2" max="2" width="21" style="2" customWidth="1"/>
    <col min="3" max="3" width="4.5703125" style="2" customWidth="1"/>
    <col min="4" max="4" width="9.85546875" style="2" customWidth="1"/>
    <col min="5" max="5" width="5.140625" style="2" customWidth="1"/>
    <col min="6" max="6" width="9.28515625" style="2" customWidth="1"/>
    <col min="7" max="7" width="6.85546875" style="2" customWidth="1"/>
    <col min="8" max="8" width="6.5703125" style="2" customWidth="1"/>
    <col min="9" max="9" width="7.7109375" style="2" customWidth="1"/>
    <col min="10" max="10" width="6.85546875" style="2" customWidth="1"/>
    <col min="11" max="11" width="5.5703125" style="2" customWidth="1"/>
    <col min="12" max="12" width="7.85546875" style="2" bestFit="1" customWidth="1"/>
    <col min="13" max="13" width="6.85546875" style="2" customWidth="1"/>
    <col min="14" max="14" width="5.5703125" style="2" customWidth="1"/>
    <col min="15" max="15" width="11.5703125" style="2" customWidth="1"/>
    <col min="16" max="16" width="6.85546875" style="2" customWidth="1"/>
    <col min="17" max="17" width="5.5703125" style="2" customWidth="1"/>
    <col min="18" max="18" width="11.140625" style="2" customWidth="1"/>
    <col min="19" max="20" width="7" style="2" customWidth="1"/>
    <col min="21" max="21" width="5.42578125" style="2" customWidth="1"/>
    <col min="22" max="22" width="10" style="3" customWidth="1"/>
    <col min="23" max="16384" width="11.42578125" style="2"/>
  </cols>
  <sheetData>
    <row r="1" spans="1:25" ht="15.75" thickBot="1" x14ac:dyDescent="0.3"/>
    <row r="2" spans="1:25" ht="60.75" customHeight="1" thickBot="1" x14ac:dyDescent="0.3">
      <c r="A2" s="324" t="s">
        <v>270</v>
      </c>
      <c r="B2" s="324"/>
      <c r="C2" s="324"/>
      <c r="D2" s="324"/>
      <c r="E2" s="324"/>
      <c r="F2" s="324"/>
      <c r="G2" s="324"/>
      <c r="H2" s="324"/>
      <c r="I2" s="324"/>
      <c r="J2" s="324"/>
      <c r="K2" s="324"/>
      <c r="L2" s="324"/>
      <c r="M2" s="324"/>
      <c r="N2" s="324"/>
      <c r="O2" s="324"/>
      <c r="P2" s="324"/>
      <c r="Q2" s="324"/>
      <c r="R2" s="324"/>
      <c r="S2" s="324"/>
      <c r="T2" s="324"/>
      <c r="U2" s="324"/>
      <c r="V2" s="4"/>
    </row>
    <row r="3" spans="1:25" ht="14.25" customHeight="1" thickBot="1" x14ac:dyDescent="0.3">
      <c r="A3" s="2" t="s">
        <v>58</v>
      </c>
      <c r="S3" s="325"/>
      <c r="T3" s="325"/>
      <c r="U3" s="325"/>
    </row>
    <row r="4" spans="1:25" s="5" customFormat="1" ht="22.5" customHeight="1" thickTop="1" thickBot="1" x14ac:dyDescent="0.3">
      <c r="A4" s="326" t="s">
        <v>28</v>
      </c>
      <c r="B4" s="329" t="s">
        <v>29</v>
      </c>
      <c r="C4" s="332" t="s">
        <v>30</v>
      </c>
      <c r="D4" s="333"/>
      <c r="E4" s="332" t="s">
        <v>3</v>
      </c>
      <c r="F4" s="338"/>
      <c r="G4" s="350" t="s">
        <v>31</v>
      </c>
      <c r="H4" s="351"/>
      <c r="I4" s="351"/>
      <c r="J4" s="351"/>
      <c r="K4" s="351"/>
      <c r="L4" s="351"/>
      <c r="M4" s="351"/>
      <c r="N4" s="351"/>
      <c r="O4" s="351"/>
      <c r="P4" s="351"/>
      <c r="Q4" s="351"/>
      <c r="R4" s="351"/>
      <c r="S4" s="351"/>
      <c r="T4" s="351"/>
      <c r="U4" s="352"/>
      <c r="V4" s="31"/>
      <c r="Y4"/>
    </row>
    <row r="5" spans="1:25" s="5" customFormat="1" ht="25.5" customHeight="1" thickTop="1" x14ac:dyDescent="0.25">
      <c r="A5" s="327"/>
      <c r="B5" s="330"/>
      <c r="C5" s="334"/>
      <c r="D5" s="335"/>
      <c r="E5" s="334"/>
      <c r="F5" s="339"/>
      <c r="G5" s="341" t="s">
        <v>32</v>
      </c>
      <c r="H5" s="342"/>
      <c r="I5" s="343"/>
      <c r="J5" s="341" t="s">
        <v>33</v>
      </c>
      <c r="K5" s="342"/>
      <c r="L5" s="344"/>
      <c r="M5" s="345" t="s">
        <v>34</v>
      </c>
      <c r="N5" s="342"/>
      <c r="O5" s="343"/>
      <c r="P5" s="346" t="s">
        <v>35</v>
      </c>
      <c r="Q5" s="347"/>
      <c r="R5" s="348"/>
      <c r="S5" s="346" t="s">
        <v>36</v>
      </c>
      <c r="T5" s="347"/>
      <c r="U5" s="349"/>
      <c r="V5" s="32"/>
      <c r="Y5"/>
    </row>
    <row r="6" spans="1:25" s="5" customFormat="1" ht="24.75" customHeight="1" x14ac:dyDescent="0.25">
      <c r="A6" s="328"/>
      <c r="B6" s="331"/>
      <c r="C6" s="336"/>
      <c r="D6" s="337"/>
      <c r="E6" s="336"/>
      <c r="F6" s="340"/>
      <c r="G6" s="47" t="s">
        <v>37</v>
      </c>
      <c r="H6" s="48" t="s">
        <v>38</v>
      </c>
      <c r="I6" s="145">
        <v>44651</v>
      </c>
      <c r="J6" s="47" t="s">
        <v>37</v>
      </c>
      <c r="K6" s="48" t="s">
        <v>38</v>
      </c>
      <c r="L6" s="50">
        <v>44742</v>
      </c>
      <c r="M6" s="150" t="s">
        <v>37</v>
      </c>
      <c r="N6" s="48" t="s">
        <v>38</v>
      </c>
      <c r="O6" s="145">
        <v>44834</v>
      </c>
      <c r="P6" s="47" t="s">
        <v>37</v>
      </c>
      <c r="Q6" s="48" t="s">
        <v>38</v>
      </c>
      <c r="R6" s="50">
        <v>44926</v>
      </c>
      <c r="S6" s="47" t="s">
        <v>37</v>
      </c>
      <c r="T6" s="48" t="s">
        <v>38</v>
      </c>
      <c r="U6" s="52" t="s">
        <v>39</v>
      </c>
      <c r="V6" s="136" t="s">
        <v>40</v>
      </c>
      <c r="Y6"/>
    </row>
    <row r="7" spans="1:25" s="5" customFormat="1" ht="15" hidden="1" customHeight="1" x14ac:dyDescent="0.25">
      <c r="A7" s="20"/>
      <c r="B7" s="21"/>
      <c r="C7" s="22"/>
      <c r="D7" s="22"/>
      <c r="E7" s="22"/>
      <c r="F7" s="140"/>
      <c r="G7" s="6"/>
      <c r="H7" s="7"/>
      <c r="I7" s="146"/>
      <c r="J7" s="6"/>
      <c r="K7" s="7"/>
      <c r="L7" s="51"/>
      <c r="M7" s="151"/>
      <c r="N7" s="7"/>
      <c r="O7" s="146"/>
      <c r="P7" s="6"/>
      <c r="Q7" s="7"/>
      <c r="R7" s="51"/>
      <c r="S7" s="6"/>
      <c r="T7" s="7"/>
      <c r="U7" s="53"/>
      <c r="V7" s="33" t="s">
        <v>41</v>
      </c>
      <c r="Y7"/>
    </row>
    <row r="8" spans="1:25" ht="27.75" customHeight="1" x14ac:dyDescent="0.25">
      <c r="A8" s="36">
        <v>1</v>
      </c>
      <c r="B8" s="49" t="s">
        <v>18</v>
      </c>
      <c r="C8" s="18">
        <f>COUNTIFS('PAS  2022 '!$C$13:$C$87,'STAT PAS '!$B8)</f>
        <v>3</v>
      </c>
      <c r="D8" s="38">
        <f t="shared" ref="D8:D32" si="0">C8/$C$34</f>
        <v>0.11538461538461539</v>
      </c>
      <c r="E8" s="18">
        <f>COUNTIFS('PAS  2022 '!$J$13:$J$87,'STAT PAS '!$B8)</f>
        <v>7</v>
      </c>
      <c r="F8" s="141">
        <f t="shared" ref="F8:F32" si="1">E8/$E$34</f>
        <v>9.3333333333333338E-2</v>
      </c>
      <c r="G8" s="144">
        <f>COUNTIFS('PAS  2022 '!$C$13:$C$87,'STAT PAS '!$B8,'PAS  2022 '!$T$13:$T$87,'STAT PAS '!I$6,'PAS  2022 '!$S$13:$S$87,'STAT PAS '!G$6)</f>
        <v>0</v>
      </c>
      <c r="H8" s="18">
        <f>COUNTIFS('PAS  2022 '!$C$13:$C$87,'STAT PAS '!$B8,'PAS  2022 '!$T$13:$T$87,'STAT PAS '!I$6,'PAS  2022 '!$S$13:$S$87,'STAT PAS '!H$6)</f>
        <v>0</v>
      </c>
      <c r="I8" s="147">
        <f>G8+H8</f>
        <v>0</v>
      </c>
      <c r="J8" s="144">
        <f>COUNTIFS('PAS  2022 '!$C$13:$C$87,'STAT PAS '!$B8,'PAS  2022 '!$T$13:$T$87,'STAT PAS '!L$6,'PAS  2022 '!$S$13:$S$87,'STAT PAS '!J$6)</f>
        <v>0</v>
      </c>
      <c r="K8" s="18">
        <f>COUNTIFS('PAS  2022 '!$C$13:$C$87,'STAT PAS '!$B8,'PAS  2022 '!$T$13:$T$87,'STAT PAS '!L$6,'PAS  2022 '!$S$13:$S$87,'STAT PAS '!K$6)</f>
        <v>0</v>
      </c>
      <c r="L8" s="155">
        <f>J8+K8</f>
        <v>0</v>
      </c>
      <c r="M8" s="152">
        <f>COUNTIFS('PAS  2022 '!$C$13:$C$87,'STAT PAS '!$B8,'PAS  2022 '!$T$13:$T$87,'STAT PAS '!O$6,'PAS  2022 '!$S$13:$S$87,'STAT PAS '!M$6)</f>
        <v>0</v>
      </c>
      <c r="N8" s="18">
        <f>COUNTIFS('PAS  2022 '!$C$13:$C$87,'STAT PAS '!$B8,'PAS  2022 '!$T$13:$T$87,'STAT PAS '!O$6,'PAS  2022 '!$S$13:$S$87,'STAT PAS '!N$6)</f>
        <v>0</v>
      </c>
      <c r="O8" s="147">
        <f>M8+N8</f>
        <v>0</v>
      </c>
      <c r="P8" s="144">
        <f>COUNTIFS('PAS  2022 '!$C$13:$C$87,'STAT PAS '!$B8,'PAS  2022 '!$T$13:$T$87,'STAT PAS '!R$6,'PAS  2022 '!$S$13:$S$87,'STAT PAS '!P$6)</f>
        <v>0</v>
      </c>
      <c r="Q8" s="18">
        <f>COUNTIFS('PAS  2022 '!$C$13:$C$87,'STAT PAS '!$B8,'PAS  2022 '!$T$13:$T$87,'STAT PAS '!R$6,'PAS  2022 '!$S$13:$S$87,'STAT PAS '!Q$6)</f>
        <v>0</v>
      </c>
      <c r="R8" s="155">
        <f>P8+Q8</f>
        <v>0</v>
      </c>
      <c r="S8" s="29">
        <f>G8+J8+M8+P8</f>
        <v>0</v>
      </c>
      <c r="T8" s="30">
        <f>H8+K8+N8+Q8</f>
        <v>0</v>
      </c>
      <c r="U8" s="58">
        <f>I8+L8+O8+R8</f>
        <v>0</v>
      </c>
      <c r="V8" s="137" t="e">
        <f>U8/$U$34</f>
        <v>#DIV/0!</v>
      </c>
      <c r="W8" s="8">
        <f>U8-C8</f>
        <v>-3</v>
      </c>
      <c r="Y8"/>
    </row>
    <row r="9" spans="1:25" ht="27.75" customHeight="1" x14ac:dyDescent="0.25">
      <c r="A9" s="36">
        <v>2</v>
      </c>
      <c r="B9" s="139" t="s">
        <v>10</v>
      </c>
      <c r="C9" s="18">
        <f>COUNTIFS('PAS  2022 '!$C$13:$C$87,'STAT PAS '!$B9)</f>
        <v>1</v>
      </c>
      <c r="D9" s="38">
        <f t="shared" si="0"/>
        <v>3.8461538461538464E-2</v>
      </c>
      <c r="E9" s="18">
        <f>COUNTIFS('PAS  2022 '!$J$13:$J$87,'STAT PAS '!$B9)</f>
        <v>5</v>
      </c>
      <c r="F9" s="141">
        <f t="shared" si="1"/>
        <v>6.6666666666666666E-2</v>
      </c>
      <c r="G9" s="144">
        <f>COUNTIFS('PAS  2022 '!$C$13:$C$87,'STAT PAS '!$B9,'PAS  2022 '!$T$13:$T$87,'STAT PAS '!I$6,'PAS  2022 '!$S$13:$S$87,'STAT PAS '!G$6)</f>
        <v>0</v>
      </c>
      <c r="H9" s="18">
        <f>COUNTIFS('PAS  2022 '!$C$13:$C$87,'STAT PAS '!$B9,'PAS  2022 '!$T$13:$T$87,'STAT PAS '!I$6,'PAS  2022 '!$S$13:$S$87,'STAT PAS '!H$6)</f>
        <v>0</v>
      </c>
      <c r="I9" s="147">
        <f>G9+H9</f>
        <v>0</v>
      </c>
      <c r="J9" s="144">
        <f>COUNTIFS('PAS  2022 '!$C$13:$C$87,'STAT PAS '!$B9,'PAS  2022 '!$T$13:$T$87,'STAT PAS '!L$6,'PAS  2022 '!$S$13:$S$87,'STAT PAS '!J$6)</f>
        <v>0</v>
      </c>
      <c r="K9" s="18">
        <f>COUNTIFS('PAS  2022 '!$C$13:$C$87,'STAT PAS '!$B9,'PAS  2022 '!$T$13:$T$87,'STAT PAS '!L$6,'PAS  2022 '!$S$13:$S$87,'STAT PAS '!K$6)</f>
        <v>0</v>
      </c>
      <c r="L9" s="155">
        <f t="shared" ref="L9" si="2">J9+K9</f>
        <v>0</v>
      </c>
      <c r="M9" s="152">
        <f>COUNTIFS('PAS  2022 '!$C$13:$C$87,'STAT PAS '!$B9,'PAS  2022 '!$T$13:$T$87,'STAT PAS '!O$6,'PAS  2022 '!$S$13:$S$87,'STAT PAS '!M$6)</f>
        <v>0</v>
      </c>
      <c r="N9" s="18">
        <f>COUNTIFS('PAS  2022 '!$C$13:$C$87,'STAT PAS '!$B9,'PAS  2022 '!$T$13:$T$87,'STAT PAS '!O$6,'PAS  2022 '!$S$13:$S$87,'STAT PAS '!N$6)</f>
        <v>0</v>
      </c>
      <c r="O9" s="147">
        <f t="shared" ref="O9" si="3">M9+N9</f>
        <v>0</v>
      </c>
      <c r="P9" s="144">
        <f>COUNTIFS('PAS  2022 '!$C$13:$C$87,'STAT PAS '!$B9,'PAS  2022 '!$T$13:$T$87,'STAT PAS '!R$6,'PAS  2022 '!$S$13:$S$87,'STAT PAS '!P$6)</f>
        <v>0</v>
      </c>
      <c r="Q9" s="18">
        <f>COUNTIFS('PAS  2022 '!$C$13:$C$87,'STAT PAS '!$B9,'PAS  2022 '!$T$13:$T$87,'STAT PAS '!R$6,'PAS  2022 '!$S$13:$S$87,'STAT PAS '!Q$6)</f>
        <v>0</v>
      </c>
      <c r="R9" s="155">
        <f t="shared" ref="R9" si="4">P9+Q9</f>
        <v>0</v>
      </c>
      <c r="S9" s="29">
        <f t="shared" ref="S9" si="5">G9+J9+M9+P9</f>
        <v>0</v>
      </c>
      <c r="T9" s="30">
        <f t="shared" ref="T9" si="6">H9+K9+N9+Q9</f>
        <v>0</v>
      </c>
      <c r="U9" s="58">
        <f t="shared" ref="U9" si="7">I9+L9+O9+R9</f>
        <v>0</v>
      </c>
      <c r="V9" s="137" t="e">
        <f t="shared" ref="V9:V34" si="8">U9/$U$34</f>
        <v>#DIV/0!</v>
      </c>
      <c r="W9" s="8">
        <f t="shared" ref="W9" si="9">U9-C9</f>
        <v>-1</v>
      </c>
      <c r="Y9"/>
    </row>
    <row r="10" spans="1:25" ht="27.75" customHeight="1" x14ac:dyDescent="0.25">
      <c r="A10" s="36">
        <v>2</v>
      </c>
      <c r="B10" s="49" t="s">
        <v>8</v>
      </c>
      <c r="C10" s="18">
        <f>COUNTIFS('PAS  2022 '!$C$13:$C$87,'STAT PAS '!$B10)</f>
        <v>1</v>
      </c>
      <c r="D10" s="38">
        <f t="shared" si="0"/>
        <v>3.8461538461538464E-2</v>
      </c>
      <c r="E10" s="18">
        <f>COUNTIFS('PAS  2022 '!$J$13:$J$87,'STAT PAS '!$B10)</f>
        <v>2</v>
      </c>
      <c r="F10" s="141">
        <f t="shared" si="1"/>
        <v>2.6666666666666668E-2</v>
      </c>
      <c r="G10" s="144">
        <f>COUNTIFS('PAS  2022 '!$C$13:$C$87,'STAT PAS '!$B10,'PAS  2022 '!$T$13:$T$87,'STAT PAS '!I$6,'PAS  2022 '!$S$13:$S$87,'STAT PAS '!G$6)</f>
        <v>0</v>
      </c>
      <c r="H10" s="18">
        <f>COUNTIFS('PAS  2022 '!$C$13:$C$87,'STAT PAS '!$B10,'PAS  2022 '!$T$13:$T$87,'STAT PAS '!I$6,'PAS  2022 '!$S$13:$S$87,'STAT PAS '!H$6)</f>
        <v>0</v>
      </c>
      <c r="I10" s="147">
        <f t="shared" ref="I10:I25" si="10">G10+H10</f>
        <v>0</v>
      </c>
      <c r="J10" s="144">
        <f>COUNTIFS('PAS  2022 '!$C$13:$C$87,'STAT PAS '!$B10,'PAS  2022 '!$T$13:$T$87,'STAT PAS '!L$6,'PAS  2022 '!$S$13:$S$87,'STAT PAS '!J$6)</f>
        <v>0</v>
      </c>
      <c r="K10" s="18">
        <f>COUNTIFS('PAS  2022 '!$C$13:$C$87,'STAT PAS '!$B10,'PAS  2022 '!$T$13:$T$87,'STAT PAS '!L$6,'PAS  2022 '!$S$13:$S$87,'STAT PAS '!K$6)</f>
        <v>0</v>
      </c>
      <c r="L10" s="155">
        <f t="shared" ref="L10:L26" si="11">J10+K10</f>
        <v>0</v>
      </c>
      <c r="M10" s="152">
        <f>COUNTIFS('PAS  2022 '!$C$13:$C$87,'STAT PAS '!$B10,'PAS  2022 '!$T$13:$T$87,'STAT PAS '!O$6,'PAS  2022 '!$S$13:$S$87,'STAT PAS '!M$6)</f>
        <v>0</v>
      </c>
      <c r="N10" s="18">
        <f>COUNTIFS('PAS  2022 '!$C$13:$C$87,'STAT PAS '!$B10,'PAS  2022 '!$T$13:$T$87,'STAT PAS '!O$6,'PAS  2022 '!$S$13:$S$87,'STAT PAS '!N$6)</f>
        <v>0</v>
      </c>
      <c r="O10" s="147">
        <f t="shared" ref="O10:O26" si="12">M10+N10</f>
        <v>0</v>
      </c>
      <c r="P10" s="144">
        <f>COUNTIFS('PAS  2022 '!$C$13:$C$87,'STAT PAS '!$B10,'PAS  2022 '!$T$13:$T$87,'STAT PAS '!R$6,'PAS  2022 '!$S$13:$S$87,'STAT PAS '!P$6)</f>
        <v>0</v>
      </c>
      <c r="Q10" s="18">
        <f>COUNTIFS('PAS  2022 '!$C$13:$C$87,'STAT PAS '!$B10,'PAS  2022 '!$T$13:$T$87,'STAT PAS '!R$6,'PAS  2022 '!$S$13:$S$87,'STAT PAS '!Q$6)</f>
        <v>0</v>
      </c>
      <c r="R10" s="155">
        <f>P10+Q10</f>
        <v>0</v>
      </c>
      <c r="S10" s="29">
        <f t="shared" ref="S10:U26" si="13">G10+J10+M10+P10</f>
        <v>0</v>
      </c>
      <c r="T10" s="30">
        <f t="shared" si="13"/>
        <v>0</v>
      </c>
      <c r="U10" s="58">
        <f t="shared" si="13"/>
        <v>0</v>
      </c>
      <c r="V10" s="137" t="e">
        <f t="shared" si="8"/>
        <v>#DIV/0!</v>
      </c>
      <c r="W10" s="8">
        <f t="shared" ref="W10:W35" si="14">U10-C10</f>
        <v>-1</v>
      </c>
      <c r="Y10"/>
    </row>
    <row r="11" spans="1:25" ht="27.75" customHeight="1" x14ac:dyDescent="0.25">
      <c r="A11" s="36">
        <v>3</v>
      </c>
      <c r="B11" s="56" t="s">
        <v>86</v>
      </c>
      <c r="C11" s="18">
        <f>COUNTIFS('PAS  2022 '!$C$13:$C$87,'STAT PAS '!$B11)</f>
        <v>0</v>
      </c>
      <c r="D11" s="38">
        <f t="shared" si="0"/>
        <v>0</v>
      </c>
      <c r="E11" s="18">
        <f>COUNTIFS('PAS  2022 '!$J$13:$J$87,'STAT PAS '!$B11)</f>
        <v>0</v>
      </c>
      <c r="F11" s="141">
        <f t="shared" si="1"/>
        <v>0</v>
      </c>
      <c r="G11" s="144">
        <f>COUNTIFS('PAS  2022 '!$C$13:$C$87,'STAT PAS '!$B11,'PAS  2022 '!$T$13:$T$87,'STAT PAS '!I$6,'PAS  2022 '!$S$13:$S$87,'STAT PAS '!G$6)</f>
        <v>0</v>
      </c>
      <c r="H11" s="18">
        <f>COUNTIFS('PAS  2022 '!$C$13:$C$87,'STAT PAS '!$B11,'PAS  2022 '!$T$13:$T$87,'STAT PAS '!I$6,'PAS  2022 '!$S$13:$S$87,'STAT PAS '!H$6)</f>
        <v>0</v>
      </c>
      <c r="I11" s="147">
        <f t="shared" si="10"/>
        <v>0</v>
      </c>
      <c r="J11" s="144">
        <f>COUNTIFS('PAS  2022 '!$C$13:$C$87,'STAT PAS '!$B11,'PAS  2022 '!$T$13:$T$87,'STAT PAS '!L$6,'PAS  2022 '!$S$13:$S$87,'STAT PAS '!J$6)</f>
        <v>0</v>
      </c>
      <c r="K11" s="18">
        <f>COUNTIFS('PAS  2022 '!$C$13:$C$87,'STAT PAS '!$B11,'PAS  2022 '!$T$13:$T$87,'STAT PAS '!L$6,'PAS  2022 '!$S$13:$S$87,'STAT PAS '!K$6)</f>
        <v>0</v>
      </c>
      <c r="L11" s="155">
        <f t="shared" si="11"/>
        <v>0</v>
      </c>
      <c r="M11" s="152">
        <f>COUNTIFS('PAS  2022 '!$C$13:$C$87,'STAT PAS '!$B11,'PAS  2022 '!$T$13:$T$87,'STAT PAS '!O$6,'PAS  2022 '!$S$13:$S$87,'STAT PAS '!M$6)</f>
        <v>0</v>
      </c>
      <c r="N11" s="18">
        <f>COUNTIFS('PAS  2022 '!$C$13:$C$87,'STAT PAS '!$B11,'PAS  2022 '!$T$13:$T$87,'STAT PAS '!O$6,'PAS  2022 '!$S$13:$S$87,'STAT PAS '!N$6)</f>
        <v>0</v>
      </c>
      <c r="O11" s="147">
        <f t="shared" si="12"/>
        <v>0</v>
      </c>
      <c r="P11" s="144">
        <f>COUNTIFS('PAS  2022 '!$C$13:$C$87,'STAT PAS '!$B11,'PAS  2022 '!$T$13:$T$87,'STAT PAS '!R$6,'PAS  2022 '!$S$13:$S$87,'STAT PAS '!P$6)</f>
        <v>0</v>
      </c>
      <c r="Q11" s="18">
        <f>COUNTIFS('PAS  2022 '!$C$13:$C$87,'STAT PAS '!$B11,'PAS  2022 '!$T$13:$T$87,'STAT PAS '!R$6,'PAS  2022 '!$S$13:$S$87,'STAT PAS '!Q$6)</f>
        <v>0</v>
      </c>
      <c r="R11" s="155">
        <f t="shared" ref="R11:R26" si="15">P11+Q11</f>
        <v>0</v>
      </c>
      <c r="S11" s="29">
        <f t="shared" si="13"/>
        <v>0</v>
      </c>
      <c r="T11" s="30">
        <f t="shared" si="13"/>
        <v>0</v>
      </c>
      <c r="U11" s="58">
        <f t="shared" si="13"/>
        <v>0</v>
      </c>
      <c r="V11" s="137" t="e">
        <f t="shared" si="8"/>
        <v>#DIV/0!</v>
      </c>
      <c r="W11" s="8">
        <f t="shared" si="14"/>
        <v>0</v>
      </c>
      <c r="Y11"/>
    </row>
    <row r="12" spans="1:25" ht="27.75" customHeight="1" x14ac:dyDescent="0.25">
      <c r="A12" s="36">
        <v>4</v>
      </c>
      <c r="B12" s="49" t="s">
        <v>53</v>
      </c>
      <c r="C12" s="18">
        <f>COUNTIFS('PAS  2022 '!$C$13:$C$87,'STAT PAS '!$B12)</f>
        <v>2</v>
      </c>
      <c r="D12" s="38">
        <f t="shared" si="0"/>
        <v>7.6923076923076927E-2</v>
      </c>
      <c r="E12" s="18">
        <f>COUNTIFS('PAS  2022 '!$J$13:$J$87,'STAT PAS '!$B12)</f>
        <v>6</v>
      </c>
      <c r="F12" s="141">
        <f t="shared" si="1"/>
        <v>0.08</v>
      </c>
      <c r="G12" s="144">
        <f>COUNTIFS('PAS  2022 '!$C$13:$C$87,'STAT PAS '!$B12,'PAS  2022 '!$T$13:$T$87,'STAT PAS '!I$6,'PAS  2022 '!$S$13:$S$87,'STAT PAS '!G$6)</f>
        <v>0</v>
      </c>
      <c r="H12" s="18">
        <f>COUNTIFS('PAS  2022 '!$C$13:$C$87,'STAT PAS '!$B12,'PAS  2022 '!$T$13:$T$87,'STAT PAS '!I$6,'PAS  2022 '!$S$13:$S$87,'STAT PAS '!H$6)</f>
        <v>0</v>
      </c>
      <c r="I12" s="147">
        <f t="shared" si="10"/>
        <v>0</v>
      </c>
      <c r="J12" s="144">
        <f>COUNTIFS('PAS  2022 '!$C$13:$C$87,'STAT PAS '!$B12,'PAS  2022 '!$T$13:$T$87,'STAT PAS '!L$6,'PAS  2022 '!$S$13:$S$87,'STAT PAS '!J$6)</f>
        <v>0</v>
      </c>
      <c r="K12" s="18">
        <f>COUNTIFS('PAS  2022 '!$C$13:$C$87,'STAT PAS '!$B12,'PAS  2022 '!$T$13:$T$87,'STAT PAS '!L$6,'PAS  2022 '!$S$13:$S$87,'STAT PAS '!K$6)</f>
        <v>0</v>
      </c>
      <c r="L12" s="155">
        <f t="shared" si="11"/>
        <v>0</v>
      </c>
      <c r="M12" s="152">
        <f>COUNTIFS('PAS  2022 '!$C$13:$C$87,'STAT PAS '!$B12,'PAS  2022 '!$T$13:$T$87,'STAT PAS '!O$6,'PAS  2022 '!$S$13:$S$87,'STAT PAS '!M$6)</f>
        <v>0</v>
      </c>
      <c r="N12" s="18">
        <f>COUNTIFS('PAS  2022 '!$C$13:$C$87,'STAT PAS '!$B12,'PAS  2022 '!$T$13:$T$87,'STAT PAS '!O$6,'PAS  2022 '!$S$13:$S$87,'STAT PAS '!N$6)</f>
        <v>0</v>
      </c>
      <c r="O12" s="147">
        <f t="shared" si="12"/>
        <v>0</v>
      </c>
      <c r="P12" s="144">
        <f>COUNTIFS('PAS  2022 '!$C$13:$C$87,'STAT PAS '!$B12,'PAS  2022 '!$T$13:$T$87,'STAT PAS '!R$6,'PAS  2022 '!$S$13:$S$87,'STAT PAS '!P$6)</f>
        <v>0</v>
      </c>
      <c r="Q12" s="18">
        <f>COUNTIFS('PAS  2022 '!$C$13:$C$87,'STAT PAS '!$B12,'PAS  2022 '!$T$13:$T$87,'STAT PAS '!R$6,'PAS  2022 '!$S$13:$S$87,'STAT PAS '!Q$6)</f>
        <v>0</v>
      </c>
      <c r="R12" s="155">
        <f t="shared" si="15"/>
        <v>0</v>
      </c>
      <c r="S12" s="29">
        <f>G12+J12+M12+P12</f>
        <v>0</v>
      </c>
      <c r="T12" s="30">
        <f t="shared" si="13"/>
        <v>0</v>
      </c>
      <c r="U12" s="58">
        <f t="shared" si="13"/>
        <v>0</v>
      </c>
      <c r="V12" s="137" t="e">
        <f t="shared" si="8"/>
        <v>#DIV/0!</v>
      </c>
      <c r="W12" s="8">
        <f>U12-C12</f>
        <v>-2</v>
      </c>
      <c r="Y12"/>
    </row>
    <row r="13" spans="1:25" ht="27.75" customHeight="1" x14ac:dyDescent="0.25">
      <c r="A13" s="36">
        <v>5</v>
      </c>
      <c r="B13" s="56" t="s">
        <v>87</v>
      </c>
      <c r="C13" s="18">
        <f>COUNTIFS('PAS  2022 '!$C$13:$C$87,'STAT PAS '!$B13)</f>
        <v>1</v>
      </c>
      <c r="D13" s="38">
        <f t="shared" si="0"/>
        <v>3.8461538461538464E-2</v>
      </c>
      <c r="E13" s="18">
        <f>COUNTIFS('PAS  2022 '!$J$13:$J$87,'STAT PAS '!$B13)</f>
        <v>3</v>
      </c>
      <c r="F13" s="141">
        <f t="shared" si="1"/>
        <v>0.04</v>
      </c>
      <c r="G13" s="144">
        <f>COUNTIFS('PAS  2022 '!$C$13:$C$87,'STAT PAS '!$B13,'PAS  2022 '!$T$13:$T$87,'STAT PAS '!I$6,'PAS  2022 '!$S$13:$S$87,'STAT PAS '!G$6)</f>
        <v>0</v>
      </c>
      <c r="H13" s="18">
        <f>COUNTIFS('PAS  2022 '!$C$13:$C$87,'STAT PAS '!$B13,'PAS  2022 '!$T$13:$T$87,'STAT PAS '!I$6,'PAS  2022 '!$S$13:$S$87,'STAT PAS '!H$6)</f>
        <v>0</v>
      </c>
      <c r="I13" s="147">
        <f t="shared" si="10"/>
        <v>0</v>
      </c>
      <c r="J13" s="144">
        <f>COUNTIFS('PAS  2022 '!$C$13:$C$87,'STAT PAS '!$B13,'PAS  2022 '!$T$13:$T$87,'STAT PAS '!L$6,'PAS  2022 '!$S$13:$S$87,'STAT PAS '!J$6)</f>
        <v>0</v>
      </c>
      <c r="K13" s="18">
        <f>COUNTIFS('PAS  2022 '!$C$13:$C$87,'STAT PAS '!$B13,'PAS  2022 '!$T$13:$T$87,'STAT PAS '!L$6,'PAS  2022 '!$S$13:$S$87,'STAT PAS '!K$6)</f>
        <v>0</v>
      </c>
      <c r="L13" s="155">
        <f t="shared" si="11"/>
        <v>0</v>
      </c>
      <c r="M13" s="152">
        <f>COUNTIFS('PAS  2022 '!$C$13:$C$87,'STAT PAS '!$B13,'PAS  2022 '!$T$13:$T$87,'STAT PAS '!O$6,'PAS  2022 '!$S$13:$S$87,'STAT PAS '!M$6)</f>
        <v>0</v>
      </c>
      <c r="N13" s="18">
        <f>COUNTIFS('PAS  2022 '!$C$13:$C$87,'STAT PAS '!$B13,'PAS  2022 '!$T$13:$T$87,'STAT PAS '!O$6,'PAS  2022 '!$S$13:$S$87,'STAT PAS '!N$6)</f>
        <v>0</v>
      </c>
      <c r="O13" s="147">
        <f t="shared" si="12"/>
        <v>0</v>
      </c>
      <c r="P13" s="144">
        <f>COUNTIFS('PAS  2022 '!$C$13:$C$87,'STAT PAS '!$B13,'PAS  2022 '!$T$13:$T$87,'STAT PAS '!R$6,'PAS  2022 '!$S$13:$S$87,'STAT PAS '!P$6)</f>
        <v>0</v>
      </c>
      <c r="Q13" s="18">
        <f>COUNTIFS('PAS  2022 '!$C$13:$C$87,'STAT PAS '!$B13,'PAS  2022 '!$T$13:$T$87,'STAT PAS '!R$6,'PAS  2022 '!$S$13:$S$87,'STAT PAS '!Q$6)</f>
        <v>0</v>
      </c>
      <c r="R13" s="155">
        <f t="shared" si="15"/>
        <v>0</v>
      </c>
      <c r="S13" s="29">
        <f t="shared" si="13"/>
        <v>0</v>
      </c>
      <c r="T13" s="30">
        <f t="shared" si="13"/>
        <v>0</v>
      </c>
      <c r="U13" s="58">
        <f t="shared" si="13"/>
        <v>0</v>
      </c>
      <c r="V13" s="137" t="e">
        <f t="shared" si="8"/>
        <v>#DIV/0!</v>
      </c>
      <c r="W13" s="8">
        <f t="shared" si="14"/>
        <v>-1</v>
      </c>
      <c r="Y13"/>
    </row>
    <row r="14" spans="1:25" ht="27.75" customHeight="1" x14ac:dyDescent="0.25">
      <c r="A14" s="36">
        <v>5</v>
      </c>
      <c r="B14" s="49" t="s">
        <v>222</v>
      </c>
      <c r="C14" s="18">
        <f>COUNTIFS('PAS  2022 '!$C$13:$C$87,'STAT PAS '!$B14)</f>
        <v>0</v>
      </c>
      <c r="D14" s="38">
        <f t="shared" si="0"/>
        <v>0</v>
      </c>
      <c r="E14" s="18">
        <f>COUNTIFS('PAS  2022 '!$J$13:$J$87,'STAT PAS '!$B14)</f>
        <v>3</v>
      </c>
      <c r="F14" s="141">
        <f t="shared" si="1"/>
        <v>0.04</v>
      </c>
      <c r="G14" s="144">
        <f>COUNTIFS('PAS  2022 '!$C$13:$C$87,'STAT PAS '!$B14,'PAS  2022 '!$T$13:$T$87,'STAT PAS '!I$6,'PAS  2022 '!$S$13:$S$87,'STAT PAS '!G$6)</f>
        <v>0</v>
      </c>
      <c r="H14" s="18">
        <f>COUNTIFS('PAS  2022 '!$C$13:$C$87,'STAT PAS '!$B14,'PAS  2022 '!$T$13:$T$87,'STAT PAS '!I$6,'PAS  2022 '!$S$13:$S$87,'STAT PAS '!H$6)</f>
        <v>0</v>
      </c>
      <c r="I14" s="147">
        <f t="shared" ref="I14" si="16">G14+H14</f>
        <v>0</v>
      </c>
      <c r="J14" s="144">
        <f>COUNTIFS('PAS  2022 '!$C$13:$C$87,'STAT PAS '!$B14,'PAS  2022 '!$T$13:$T$87,'STAT PAS '!L$6,'PAS  2022 '!$S$13:$S$87,'STAT PAS '!J$6)</f>
        <v>0</v>
      </c>
      <c r="K14" s="18">
        <f>COUNTIFS('PAS  2022 '!$C$13:$C$87,'STAT PAS '!$B14,'PAS  2022 '!$T$13:$T$87,'STAT PAS '!L$6,'PAS  2022 '!$S$13:$S$87,'STAT PAS '!K$6)</f>
        <v>0</v>
      </c>
      <c r="L14" s="155">
        <f t="shared" ref="L14" si="17">J14+K14</f>
        <v>0</v>
      </c>
      <c r="M14" s="152">
        <f>COUNTIFS('PAS  2022 '!$C$13:$C$87,'STAT PAS '!$B14,'PAS  2022 '!$T$13:$T$87,'STAT PAS '!O$6,'PAS  2022 '!$S$13:$S$87,'STAT PAS '!M$6)</f>
        <v>0</v>
      </c>
      <c r="N14" s="18">
        <f>COUNTIFS('PAS  2022 '!$C$13:$C$87,'STAT PAS '!$B14,'PAS  2022 '!$T$13:$T$87,'STAT PAS '!O$6,'PAS  2022 '!$S$13:$S$87,'STAT PAS '!N$6)</f>
        <v>0</v>
      </c>
      <c r="O14" s="147">
        <f t="shared" ref="O14" si="18">M14+N14</f>
        <v>0</v>
      </c>
      <c r="P14" s="144">
        <f>COUNTIFS('PAS  2022 '!$C$13:$C$87,'STAT PAS '!$B14,'PAS  2022 '!$T$13:$T$87,'STAT PAS '!R$6,'PAS  2022 '!$S$13:$S$87,'STAT PAS '!P$6)</f>
        <v>0</v>
      </c>
      <c r="Q14" s="18">
        <f>COUNTIFS('PAS  2022 '!$C$13:$C$87,'STAT PAS '!$B14,'PAS  2022 '!$T$13:$T$87,'STAT PAS '!R$6,'PAS  2022 '!$S$13:$S$87,'STAT PAS '!Q$6)</f>
        <v>0</v>
      </c>
      <c r="R14" s="155">
        <f t="shared" ref="R14" si="19">P14+Q14</f>
        <v>0</v>
      </c>
      <c r="S14" s="29">
        <f t="shared" ref="S14" si="20">G14+J14+M14+P14</f>
        <v>0</v>
      </c>
      <c r="T14" s="30">
        <f t="shared" ref="T14" si="21">H14+K14+N14+Q14</f>
        <v>0</v>
      </c>
      <c r="U14" s="58">
        <f t="shared" ref="U14" si="22">I14+L14+O14+R14</f>
        <v>0</v>
      </c>
      <c r="V14" s="137" t="e">
        <f t="shared" si="8"/>
        <v>#DIV/0!</v>
      </c>
      <c r="W14" s="8">
        <f t="shared" ref="W14" si="23">U14-C14</f>
        <v>0</v>
      </c>
      <c r="Y14"/>
    </row>
    <row r="15" spans="1:25" ht="27.75" customHeight="1" x14ac:dyDescent="0.25">
      <c r="A15" s="36">
        <v>6</v>
      </c>
      <c r="B15" s="49" t="s">
        <v>13</v>
      </c>
      <c r="C15" s="18">
        <f>COUNTIFS('PAS  2022 '!$C$13:$C$87,'STAT PAS '!$B15)</f>
        <v>2</v>
      </c>
      <c r="D15" s="38">
        <f t="shared" si="0"/>
        <v>7.6923076923076927E-2</v>
      </c>
      <c r="E15" s="18">
        <f>COUNTIFS('PAS  2022 '!$J$13:$J$87,'STAT PAS '!$B15)</f>
        <v>4</v>
      </c>
      <c r="F15" s="141">
        <f t="shared" si="1"/>
        <v>5.3333333333333337E-2</v>
      </c>
      <c r="G15" s="144">
        <f>COUNTIFS('PAS  2022 '!$C$13:$C$87,'STAT PAS '!$B15,'PAS  2022 '!$T$13:$T$87,'STAT PAS '!I$6,'PAS  2022 '!$S$13:$S$87,'STAT PAS '!G$6)</f>
        <v>0</v>
      </c>
      <c r="H15" s="18">
        <f>COUNTIFS('PAS  2022 '!$C$13:$C$87,'STAT PAS '!$B15,'PAS  2022 '!$T$13:$T$87,'STAT PAS '!I$6,'PAS  2022 '!$S$13:$S$87,'STAT PAS '!H$6)</f>
        <v>0</v>
      </c>
      <c r="I15" s="147">
        <f t="shared" si="10"/>
        <v>0</v>
      </c>
      <c r="J15" s="144">
        <f>COUNTIFS('PAS  2022 '!$C$13:$C$87,'STAT PAS '!$B15,'PAS  2022 '!$T$13:$T$87,'STAT PAS '!L$6,'PAS  2022 '!$S$13:$S$87,'STAT PAS '!J$6)</f>
        <v>0</v>
      </c>
      <c r="K15" s="18">
        <f>COUNTIFS('PAS  2022 '!$C$13:$C$87,'STAT PAS '!$B15,'PAS  2022 '!$T$13:$T$87,'STAT PAS '!L$6,'PAS  2022 '!$S$13:$S$87,'STAT PAS '!K$6)</f>
        <v>0</v>
      </c>
      <c r="L15" s="155">
        <f t="shared" si="11"/>
        <v>0</v>
      </c>
      <c r="M15" s="152">
        <f>COUNTIFS('PAS  2022 '!$C$13:$C$87,'STAT PAS '!$B15,'PAS  2022 '!$T$13:$T$87,'STAT PAS '!O$6,'PAS  2022 '!$S$13:$S$87,'STAT PAS '!M$6)</f>
        <v>0</v>
      </c>
      <c r="N15" s="18">
        <f>COUNTIFS('PAS  2022 '!$C$13:$C$87,'STAT PAS '!$B15,'PAS  2022 '!$T$13:$T$87,'STAT PAS '!O$6,'PAS  2022 '!$S$13:$S$87,'STAT PAS '!N$6)</f>
        <v>0</v>
      </c>
      <c r="O15" s="147">
        <f t="shared" si="12"/>
        <v>0</v>
      </c>
      <c r="P15" s="144">
        <f>COUNTIFS('PAS  2022 '!$C$13:$C$87,'STAT PAS '!$B15,'PAS  2022 '!$T$13:$T$87,'STAT PAS '!R$6,'PAS  2022 '!$S$13:$S$87,'STAT PAS '!P$6)</f>
        <v>0</v>
      </c>
      <c r="Q15" s="18">
        <f>COUNTIFS('PAS  2022 '!$C$13:$C$87,'STAT PAS '!$B15,'PAS  2022 '!$T$13:$T$87,'STAT PAS '!R$6,'PAS  2022 '!$S$13:$S$87,'STAT PAS '!Q$6)</f>
        <v>0</v>
      </c>
      <c r="R15" s="155">
        <f t="shared" si="15"/>
        <v>0</v>
      </c>
      <c r="S15" s="29">
        <f>G15+J15+M15+P15</f>
        <v>0</v>
      </c>
      <c r="T15" s="30">
        <f>H15+K15+N15+Q15</f>
        <v>0</v>
      </c>
      <c r="U15" s="58">
        <f>I15+L15+O15+R15</f>
        <v>0</v>
      </c>
      <c r="V15" s="137" t="e">
        <f t="shared" si="8"/>
        <v>#DIV/0!</v>
      </c>
      <c r="W15" s="8">
        <f>U15-C15</f>
        <v>-2</v>
      </c>
      <c r="Y15"/>
    </row>
    <row r="16" spans="1:25" ht="27.75" customHeight="1" x14ac:dyDescent="0.25">
      <c r="A16" s="36">
        <v>8</v>
      </c>
      <c r="B16" s="49" t="s">
        <v>22</v>
      </c>
      <c r="C16" s="18">
        <f>COUNTIFS('PAS  2022 '!$C$13:$C$87,'STAT PAS '!$B16)</f>
        <v>0</v>
      </c>
      <c r="D16" s="38">
        <f t="shared" si="0"/>
        <v>0</v>
      </c>
      <c r="E16" s="18">
        <f>COUNTIFS('PAS  2022 '!$J$13:$J$87,'STAT PAS '!$B16)</f>
        <v>0</v>
      </c>
      <c r="F16" s="141">
        <f t="shared" si="1"/>
        <v>0</v>
      </c>
      <c r="G16" s="144">
        <f>COUNTIFS('PAS  2022 '!$C$13:$C$87,'STAT PAS '!$B16,'PAS  2022 '!$T$13:$T$87,'STAT PAS '!I$6,'PAS  2022 '!$S$13:$S$87,'STAT PAS '!G$6)</f>
        <v>0</v>
      </c>
      <c r="H16" s="18">
        <f>COUNTIFS('PAS  2022 '!$C$13:$C$87,'STAT PAS '!$B16,'PAS  2022 '!$T$13:$T$87,'STAT PAS '!I$6,'PAS  2022 '!$S$13:$S$87,'STAT PAS '!H$6)</f>
        <v>0</v>
      </c>
      <c r="I16" s="147">
        <f t="shared" si="10"/>
        <v>0</v>
      </c>
      <c r="J16" s="144">
        <f>COUNTIFS('PAS  2022 '!$C$13:$C$87,'STAT PAS '!$B16,'PAS  2022 '!$T$13:$T$87,'STAT PAS '!L$6,'PAS  2022 '!$S$13:$S$87,'STAT PAS '!J$6)</f>
        <v>0</v>
      </c>
      <c r="K16" s="18">
        <f>COUNTIFS('PAS  2022 '!$C$13:$C$87,'STAT PAS '!$B16,'PAS  2022 '!$T$13:$T$87,'STAT PAS '!L$6,'PAS  2022 '!$S$13:$S$87,'STAT PAS '!K$6)</f>
        <v>0</v>
      </c>
      <c r="L16" s="155">
        <f t="shared" si="11"/>
        <v>0</v>
      </c>
      <c r="M16" s="152">
        <f>COUNTIFS('PAS  2022 '!$C$13:$C$87,'STAT PAS '!$B16,'PAS  2022 '!$T$13:$T$87,'STAT PAS '!O$6,'PAS  2022 '!$S$13:$S$87,'STAT PAS '!M$6)</f>
        <v>0</v>
      </c>
      <c r="N16" s="18">
        <f>COUNTIFS('PAS  2022 '!$C$13:$C$87,'STAT PAS '!$B16,'PAS  2022 '!$T$13:$T$87,'STAT PAS '!O$6,'PAS  2022 '!$S$13:$S$87,'STAT PAS '!N$6)</f>
        <v>0</v>
      </c>
      <c r="O16" s="147">
        <f t="shared" si="12"/>
        <v>0</v>
      </c>
      <c r="P16" s="144">
        <f>COUNTIFS('PAS  2022 '!$C$13:$C$87,'STAT PAS '!$B16,'PAS  2022 '!$T$13:$T$87,'STAT PAS '!R$6,'PAS  2022 '!$S$13:$S$87,'STAT PAS '!P$6)</f>
        <v>0</v>
      </c>
      <c r="Q16" s="18">
        <f>COUNTIFS('PAS  2022 '!$C$13:$C$87,'STAT PAS '!$B16,'PAS  2022 '!$T$13:$T$87,'STAT PAS '!R$6,'PAS  2022 '!$S$13:$S$87,'STAT PAS '!Q$6)</f>
        <v>0</v>
      </c>
      <c r="R16" s="155">
        <f t="shared" si="15"/>
        <v>0</v>
      </c>
      <c r="S16" s="29">
        <f t="shared" si="13"/>
        <v>0</v>
      </c>
      <c r="T16" s="30">
        <f>H16+K16+N16+Q16</f>
        <v>0</v>
      </c>
      <c r="U16" s="58">
        <f t="shared" si="13"/>
        <v>0</v>
      </c>
      <c r="V16" s="137" t="e">
        <f t="shared" si="8"/>
        <v>#DIV/0!</v>
      </c>
      <c r="W16" s="8">
        <f t="shared" si="14"/>
        <v>0</v>
      </c>
      <c r="Y16"/>
    </row>
    <row r="17" spans="1:25" ht="27.75" customHeight="1" x14ac:dyDescent="0.25">
      <c r="A17" s="36">
        <v>9</v>
      </c>
      <c r="B17" s="49" t="s">
        <v>52</v>
      </c>
      <c r="C17" s="18">
        <f>COUNTIFS('PAS  2022 '!$C$13:$C$87,'STAT PAS '!$B17)</f>
        <v>0</v>
      </c>
      <c r="D17" s="38">
        <f t="shared" si="0"/>
        <v>0</v>
      </c>
      <c r="E17" s="18">
        <f>COUNTIFS('PAS  2022 '!$J$13:$J$87,'STAT PAS '!$B17)</f>
        <v>0</v>
      </c>
      <c r="F17" s="141">
        <f t="shared" si="1"/>
        <v>0</v>
      </c>
      <c r="G17" s="144">
        <f>COUNTIFS('PAS  2022 '!$C$13:$C$87,'STAT PAS '!$B17,'PAS  2022 '!$T$13:$T$87,'STAT PAS '!I$6,'PAS  2022 '!$S$13:$S$87,'STAT PAS '!G$6)</f>
        <v>0</v>
      </c>
      <c r="H17" s="18">
        <f>COUNTIFS('PAS  2022 '!$C$13:$C$87,'STAT PAS '!$B17,'PAS  2022 '!$T$13:$T$87,'STAT PAS '!I$6,'PAS  2022 '!$S$13:$S$87,'STAT PAS '!H$6)</f>
        <v>0</v>
      </c>
      <c r="I17" s="147">
        <f t="shared" si="10"/>
        <v>0</v>
      </c>
      <c r="J17" s="144">
        <f>COUNTIFS('PAS  2022 '!$C$13:$C$87,'STAT PAS '!$B17,'PAS  2022 '!$T$13:$T$87,'STAT PAS '!L$6,'PAS  2022 '!$S$13:$S$87,'STAT PAS '!J$6)</f>
        <v>0</v>
      </c>
      <c r="K17" s="18">
        <f>COUNTIFS('PAS  2022 '!$C$13:$C$87,'STAT PAS '!$B17,'PAS  2022 '!$T$13:$T$87,'STAT PAS '!L$6,'PAS  2022 '!$S$13:$S$87,'STAT PAS '!K$6)</f>
        <v>0</v>
      </c>
      <c r="L17" s="155">
        <f t="shared" si="11"/>
        <v>0</v>
      </c>
      <c r="M17" s="152">
        <f>COUNTIFS('PAS  2022 '!$C$13:$C$87,'STAT PAS '!$B17,'PAS  2022 '!$T$13:$T$87,'STAT PAS '!O$6,'PAS  2022 '!$S$13:$S$87,'STAT PAS '!M$6)</f>
        <v>0</v>
      </c>
      <c r="N17" s="18">
        <f>COUNTIFS('PAS  2022 '!$C$13:$C$87,'STAT PAS '!$B17,'PAS  2022 '!$T$13:$T$87,'STAT PAS '!O$6,'PAS  2022 '!$S$13:$S$87,'STAT PAS '!N$6)</f>
        <v>0</v>
      </c>
      <c r="O17" s="147">
        <f t="shared" si="12"/>
        <v>0</v>
      </c>
      <c r="P17" s="144">
        <f>COUNTIFS('PAS  2022 '!$C$13:$C$87,'STAT PAS '!$B17,'PAS  2022 '!$T$13:$T$87,'STAT PAS '!R$6,'PAS  2022 '!$S$13:$S$87,'STAT PAS '!P$6)</f>
        <v>0</v>
      </c>
      <c r="Q17" s="18">
        <f>COUNTIFS('PAS  2022 '!$C$13:$C$87,'STAT PAS '!$B17,'PAS  2022 '!$T$13:$T$87,'STAT PAS '!R$6,'PAS  2022 '!$S$13:$S$87,'STAT PAS '!Q$6)</f>
        <v>0</v>
      </c>
      <c r="R17" s="155">
        <f t="shared" si="15"/>
        <v>0</v>
      </c>
      <c r="S17" s="29">
        <f t="shared" si="13"/>
        <v>0</v>
      </c>
      <c r="T17" s="30">
        <f t="shared" si="13"/>
        <v>0</v>
      </c>
      <c r="U17" s="58">
        <f t="shared" si="13"/>
        <v>0</v>
      </c>
      <c r="V17" s="137" t="e">
        <f t="shared" si="8"/>
        <v>#DIV/0!</v>
      </c>
      <c r="W17" s="8">
        <f t="shared" si="14"/>
        <v>0</v>
      </c>
      <c r="Y17"/>
    </row>
    <row r="18" spans="1:25" ht="27.75" customHeight="1" x14ac:dyDescent="0.25">
      <c r="A18" s="36">
        <v>10</v>
      </c>
      <c r="B18" s="49" t="s">
        <v>19</v>
      </c>
      <c r="C18" s="18">
        <f>COUNTIFS('PAS  2022 '!$C$13:$C$87,'STAT PAS '!$B18)</f>
        <v>0</v>
      </c>
      <c r="D18" s="38">
        <f t="shared" si="0"/>
        <v>0</v>
      </c>
      <c r="E18" s="18">
        <f>COUNTIFS('PAS  2022 '!$J$13:$J$87,'STAT PAS '!$B18)</f>
        <v>0</v>
      </c>
      <c r="F18" s="141">
        <f t="shared" si="1"/>
        <v>0</v>
      </c>
      <c r="G18" s="144">
        <f>COUNTIFS('PAS  2022 '!$C$13:$C$87,'STAT PAS '!$B18,'PAS  2022 '!$T$13:$T$87,'STAT PAS '!I$6,'PAS  2022 '!$S$13:$S$87,'STAT PAS '!G$6)</f>
        <v>0</v>
      </c>
      <c r="H18" s="18">
        <f>COUNTIFS('PAS  2022 '!$C$13:$C$87,'STAT PAS '!$B18,'PAS  2022 '!$T$13:$T$87,'STAT PAS '!I$6,'PAS  2022 '!$S$13:$S$87,'STAT PAS '!H$6)</f>
        <v>0</v>
      </c>
      <c r="I18" s="147">
        <f t="shared" ref="I18" si="24">G18+H18</f>
        <v>0</v>
      </c>
      <c r="J18" s="144">
        <f>COUNTIFS('PAS  2022 '!$C$13:$C$87,'STAT PAS '!$B18,'PAS  2022 '!$T$13:$T$87,'STAT PAS '!L$6,'PAS  2022 '!$S$13:$S$87,'STAT PAS '!J$6)</f>
        <v>0</v>
      </c>
      <c r="K18" s="18">
        <f>COUNTIFS('PAS  2022 '!$C$13:$C$87,'STAT PAS '!$B18,'PAS  2022 '!$T$13:$T$87,'STAT PAS '!L$6,'PAS  2022 '!$S$13:$S$87,'STAT PAS '!K$6)</f>
        <v>0</v>
      </c>
      <c r="L18" s="155">
        <f t="shared" ref="L18" si="25">J18+K18</f>
        <v>0</v>
      </c>
      <c r="M18" s="152">
        <f>COUNTIFS('PAS  2022 '!$C$13:$C$87,'STAT PAS '!$B18,'PAS  2022 '!$T$13:$T$87,'STAT PAS '!O$6,'PAS  2022 '!$S$13:$S$87,'STAT PAS '!M$6)</f>
        <v>0</v>
      </c>
      <c r="N18" s="18">
        <f>COUNTIFS('PAS  2022 '!$C$13:$C$87,'STAT PAS '!$B18,'PAS  2022 '!$T$13:$T$87,'STAT PAS '!O$6,'PAS  2022 '!$S$13:$S$87,'STAT PAS '!N$6)</f>
        <v>0</v>
      </c>
      <c r="O18" s="147">
        <f t="shared" ref="O18" si="26">M18+N18</f>
        <v>0</v>
      </c>
      <c r="P18" s="144">
        <f>COUNTIFS('PAS  2022 '!$C$13:$C$87,'STAT PAS '!$B18,'PAS  2022 '!$T$13:$T$87,'STAT PAS '!R$6,'PAS  2022 '!$S$13:$S$87,'STAT PAS '!P$6)</f>
        <v>0</v>
      </c>
      <c r="Q18" s="18">
        <f>COUNTIFS('PAS  2022 '!$C$13:$C$87,'STAT PAS '!$B18,'PAS  2022 '!$T$13:$T$87,'STAT PAS '!R$6,'PAS  2022 '!$S$13:$S$87,'STAT PAS '!Q$6)</f>
        <v>0</v>
      </c>
      <c r="R18" s="155">
        <f t="shared" ref="R18" si="27">P18+Q18</f>
        <v>0</v>
      </c>
      <c r="S18" s="29">
        <f t="shared" si="13"/>
        <v>0</v>
      </c>
      <c r="T18" s="30">
        <f t="shared" si="13"/>
        <v>0</v>
      </c>
      <c r="U18" s="58">
        <f t="shared" si="13"/>
        <v>0</v>
      </c>
      <c r="V18" s="137" t="e">
        <f t="shared" si="8"/>
        <v>#DIV/0!</v>
      </c>
      <c r="W18" s="8">
        <f t="shared" si="14"/>
        <v>0</v>
      </c>
      <c r="Y18"/>
    </row>
    <row r="19" spans="1:25" ht="27.75" customHeight="1" x14ac:dyDescent="0.25">
      <c r="A19" s="36">
        <v>10</v>
      </c>
      <c r="B19" s="49" t="s">
        <v>164</v>
      </c>
      <c r="C19" s="18">
        <f>COUNTIFS('PAS  2022 '!$C$13:$C$87,'STAT PAS '!$B19)</f>
        <v>0</v>
      </c>
      <c r="D19" s="38">
        <f t="shared" si="0"/>
        <v>0</v>
      </c>
      <c r="E19" s="18">
        <f>COUNTIFS('PAS  2022 '!$J$13:$J$87,'STAT PAS '!$B19)</f>
        <v>0</v>
      </c>
      <c r="F19" s="141">
        <f t="shared" si="1"/>
        <v>0</v>
      </c>
      <c r="G19" s="144">
        <f>COUNTIFS('PAS  2022 '!$C$13:$C$87,'STAT PAS '!$B19,'PAS  2022 '!$T$13:$T$87,'STAT PAS '!I$6,'PAS  2022 '!$S$13:$S$87,'STAT PAS '!G$6)</f>
        <v>0</v>
      </c>
      <c r="H19" s="18">
        <f>COUNTIFS('PAS  2022 '!$C$13:$C$87,'STAT PAS '!$B19,'PAS  2022 '!$T$13:$T$87,'STAT PAS '!I$6,'PAS  2022 '!$S$13:$S$87,'STAT PAS '!H$6)</f>
        <v>0</v>
      </c>
      <c r="I19" s="147">
        <f t="shared" si="10"/>
        <v>0</v>
      </c>
      <c r="J19" s="144">
        <f>COUNTIFS('PAS  2022 '!$C$13:$C$87,'STAT PAS '!$B19,'PAS  2022 '!$T$13:$T$87,'STAT PAS '!L$6,'PAS  2022 '!$S$13:$S$87,'STAT PAS '!J$6)</f>
        <v>0</v>
      </c>
      <c r="K19" s="18">
        <f>COUNTIFS('PAS  2022 '!$C$13:$C$87,'STAT PAS '!$B19,'PAS  2022 '!$T$13:$T$87,'STAT PAS '!L$6,'PAS  2022 '!$S$13:$S$87,'STAT PAS '!K$6)</f>
        <v>0</v>
      </c>
      <c r="L19" s="155">
        <f t="shared" si="11"/>
        <v>0</v>
      </c>
      <c r="M19" s="152">
        <f>COUNTIFS('PAS  2022 '!$C$13:$C$87,'STAT PAS '!$B19,'PAS  2022 '!$T$13:$T$87,'STAT PAS '!O$6,'PAS  2022 '!$S$13:$S$87,'STAT PAS '!M$6)</f>
        <v>0</v>
      </c>
      <c r="N19" s="18">
        <f>COUNTIFS('PAS  2022 '!$C$13:$C$87,'STAT PAS '!$B19,'PAS  2022 '!$T$13:$T$87,'STAT PAS '!O$6,'PAS  2022 '!$S$13:$S$87,'STAT PAS '!N$6)</f>
        <v>0</v>
      </c>
      <c r="O19" s="147">
        <f t="shared" si="12"/>
        <v>0</v>
      </c>
      <c r="P19" s="144">
        <f>COUNTIFS('PAS  2022 '!$C$13:$C$87,'STAT PAS '!$B19,'PAS  2022 '!$T$13:$T$87,'STAT PAS '!R$6,'PAS  2022 '!$S$13:$S$87,'STAT PAS '!P$6)</f>
        <v>0</v>
      </c>
      <c r="Q19" s="18">
        <f>COUNTIFS('PAS  2022 '!$C$13:$C$87,'STAT PAS '!$B19,'PAS  2022 '!$T$13:$T$87,'STAT PAS '!R$6,'PAS  2022 '!$S$13:$S$87,'STAT PAS '!Q$6)</f>
        <v>0</v>
      </c>
      <c r="R19" s="155">
        <f t="shared" si="15"/>
        <v>0</v>
      </c>
      <c r="S19" s="29">
        <f t="shared" ref="S19" si="28">G19+J19+M19+P19</f>
        <v>0</v>
      </c>
      <c r="T19" s="30">
        <f t="shared" ref="T19" si="29">H19+K19+N19+Q19</f>
        <v>0</v>
      </c>
      <c r="U19" s="58">
        <f t="shared" ref="U19" si="30">I19+L19+O19+R19</f>
        <v>0</v>
      </c>
      <c r="V19" s="137" t="e">
        <f t="shared" si="8"/>
        <v>#DIV/0!</v>
      </c>
      <c r="W19" s="8">
        <f t="shared" ref="W19" si="31">U19-C19</f>
        <v>0</v>
      </c>
      <c r="Y19"/>
    </row>
    <row r="20" spans="1:25" ht="27.75" customHeight="1" x14ac:dyDescent="0.25">
      <c r="A20" s="36">
        <v>11</v>
      </c>
      <c r="B20" s="139" t="s">
        <v>11</v>
      </c>
      <c r="C20" s="18">
        <f>COUNTIFS('PAS  2022 '!$C$13:$C$87,'STAT PAS '!$B20)</f>
        <v>8</v>
      </c>
      <c r="D20" s="38">
        <f t="shared" si="0"/>
        <v>0.30769230769230771</v>
      </c>
      <c r="E20" s="18">
        <f>COUNTIFS('PAS  2022 '!$J$13:$J$87,'STAT PAS '!$B20)</f>
        <v>19</v>
      </c>
      <c r="F20" s="141">
        <f t="shared" si="1"/>
        <v>0.25333333333333335</v>
      </c>
      <c r="G20" s="144">
        <f>COUNTIFS('PAS  2022 '!$C$13:$C$87,'STAT PAS '!$B20,'PAS  2022 '!$T$13:$T$87,'STAT PAS '!I$6,'PAS  2022 '!$S$13:$S$87,'STAT PAS '!G$6)</f>
        <v>0</v>
      </c>
      <c r="H20" s="18">
        <f>COUNTIFS('PAS  2022 '!$C$13:$C$87,'STAT PAS '!$B20,'PAS  2022 '!$T$13:$T$87,'STAT PAS '!I$6,'PAS  2022 '!$S$13:$S$87,'STAT PAS '!H$6)</f>
        <v>0</v>
      </c>
      <c r="I20" s="147">
        <f t="shared" si="10"/>
        <v>0</v>
      </c>
      <c r="J20" s="144">
        <f>COUNTIFS('PAS  2022 '!$C$13:$C$87,'STAT PAS '!$B20,'PAS  2022 '!$T$13:$T$87,'STAT PAS '!L$6,'PAS  2022 '!$S$13:$S$87,'STAT PAS '!J$6)</f>
        <v>0</v>
      </c>
      <c r="K20" s="18">
        <f>COUNTIFS('PAS  2022 '!$C$13:$C$87,'STAT PAS '!$B20,'PAS  2022 '!$T$13:$T$87,'STAT PAS '!L$6,'PAS  2022 '!$S$13:$S$87,'STAT PAS '!K$6)</f>
        <v>0</v>
      </c>
      <c r="L20" s="155">
        <f t="shared" si="11"/>
        <v>0</v>
      </c>
      <c r="M20" s="152">
        <f>COUNTIFS('PAS  2022 '!$C$13:$C$87,'STAT PAS '!$B20,'PAS  2022 '!$T$13:$T$87,'STAT PAS '!O$6,'PAS  2022 '!$S$13:$S$87,'STAT PAS '!M$6)</f>
        <v>0</v>
      </c>
      <c r="N20" s="18">
        <f>COUNTIFS('PAS  2022 '!$C$13:$C$87,'STAT PAS '!$B20,'PAS  2022 '!$T$13:$T$87,'STAT PAS '!O$6,'PAS  2022 '!$S$13:$S$87,'STAT PAS '!N$6)</f>
        <v>0</v>
      </c>
      <c r="O20" s="147">
        <f t="shared" si="12"/>
        <v>0</v>
      </c>
      <c r="P20" s="144">
        <f>COUNTIFS('PAS  2022 '!$C$13:$C$87,'STAT PAS '!$B20,'PAS  2022 '!$T$13:$T$87,'STAT PAS '!R$6,'PAS  2022 '!$S$13:$S$87,'STAT PAS '!P$6)</f>
        <v>0</v>
      </c>
      <c r="Q20" s="18">
        <f>COUNTIFS('PAS  2022 '!$C$13:$C$87,'STAT PAS '!$B20,'PAS  2022 '!$T$13:$T$87,'STAT PAS '!R$6,'PAS  2022 '!$S$13:$S$87,'STAT PAS '!Q$6)</f>
        <v>0</v>
      </c>
      <c r="R20" s="155">
        <f t="shared" si="15"/>
        <v>0</v>
      </c>
      <c r="S20" s="29">
        <f t="shared" si="13"/>
        <v>0</v>
      </c>
      <c r="T20" s="30">
        <f t="shared" si="13"/>
        <v>0</v>
      </c>
      <c r="U20" s="58">
        <f t="shared" si="13"/>
        <v>0</v>
      </c>
      <c r="V20" s="137" t="e">
        <f t="shared" si="8"/>
        <v>#DIV/0!</v>
      </c>
      <c r="W20" s="8">
        <f t="shared" si="14"/>
        <v>-8</v>
      </c>
      <c r="Y20"/>
    </row>
    <row r="21" spans="1:25" ht="27.75" customHeight="1" x14ac:dyDescent="0.25">
      <c r="A21" s="36">
        <v>12</v>
      </c>
      <c r="B21" s="139" t="s">
        <v>220</v>
      </c>
      <c r="C21" s="18">
        <f>COUNTIFS('PAS  2022 '!$C$13:$C$87,'STAT PAS '!$B21)</f>
        <v>3</v>
      </c>
      <c r="D21" s="38">
        <f t="shared" si="0"/>
        <v>0.11538461538461539</v>
      </c>
      <c r="E21" s="18">
        <f>COUNTIFS('PAS  2022 '!$J$13:$J$87,'STAT PAS '!$B21)+E23+E22</f>
        <v>13</v>
      </c>
      <c r="F21" s="141">
        <f t="shared" si="1"/>
        <v>0.17333333333333334</v>
      </c>
      <c r="G21" s="144">
        <f>COUNTIFS('PAS  2022 '!$C$13:$C$87,'STAT PAS '!$B21,'PAS  2022 '!$T$13:$T$87,'STAT PAS '!I$6,'PAS  2022 '!$S$13:$S$87,'STAT PAS '!G$6)</f>
        <v>0</v>
      </c>
      <c r="H21" s="18">
        <f>COUNTIFS('PAS  2022 '!$C$13:$C$87,'STAT PAS '!$B21,'PAS  2022 '!$T$13:$T$87,'STAT PAS '!I$6,'PAS  2022 '!$S$13:$S$87,'STAT PAS '!H$6)</f>
        <v>0</v>
      </c>
      <c r="I21" s="147">
        <f t="shared" ref="I21:I24" si="32">G21+H21</f>
        <v>0</v>
      </c>
      <c r="J21" s="144">
        <f>COUNTIFS('PAS  2022 '!$C$13:$C$87,'STAT PAS '!$B21,'PAS  2022 '!$T$13:$T$87,'STAT PAS '!L$6,'PAS  2022 '!$S$13:$S$87,'STAT PAS '!J$6)</f>
        <v>0</v>
      </c>
      <c r="K21" s="18">
        <f>COUNTIFS('PAS  2022 '!$C$13:$C$87,'STAT PAS '!$B21,'PAS  2022 '!$T$13:$T$87,'STAT PAS '!L$6,'PAS  2022 '!$S$13:$S$87,'STAT PAS '!K$6)</f>
        <v>0</v>
      </c>
      <c r="L21" s="155">
        <f t="shared" ref="L21:L22" si="33">J21+K21</f>
        <v>0</v>
      </c>
      <c r="M21" s="152">
        <f>COUNTIFS('PAS  2022 '!$C$13:$C$87,'STAT PAS '!$B21,'PAS  2022 '!$T$13:$T$87,'STAT PAS '!O$6,'PAS  2022 '!$S$13:$S$87,'STAT PAS '!M$6)</f>
        <v>0</v>
      </c>
      <c r="N21" s="18">
        <f>COUNTIFS('PAS  2022 '!$C$13:$C$87,'STAT PAS '!$B21,'PAS  2022 '!$T$13:$T$87,'STAT PAS '!O$6,'PAS  2022 '!$S$13:$S$87,'STAT PAS '!N$6)</f>
        <v>0</v>
      </c>
      <c r="O21" s="147">
        <f t="shared" ref="O21:O24" si="34">M21+N21</f>
        <v>0</v>
      </c>
      <c r="P21" s="144">
        <f>COUNTIFS('PAS  2022 '!$C$13:$C$87,'STAT PAS '!$B21,'PAS  2022 '!$T$13:$T$87,'STAT PAS '!R$6,'PAS  2022 '!$S$13:$S$87,'STAT PAS '!P$6)</f>
        <v>0</v>
      </c>
      <c r="Q21" s="18">
        <f>COUNTIFS('PAS  2022 '!$C$13:$C$87,'STAT PAS '!$B21,'PAS  2022 '!$T$13:$T$87,'STAT PAS '!R$6,'PAS  2022 '!$S$13:$S$87,'STAT PAS '!Q$6)</f>
        <v>0</v>
      </c>
      <c r="R21" s="155">
        <f t="shared" ref="R21:R24" si="35">P21+Q21</f>
        <v>0</v>
      </c>
      <c r="S21" s="29">
        <f t="shared" ref="S21:S24" si="36">G21+J21+M21+P21</f>
        <v>0</v>
      </c>
      <c r="T21" s="30">
        <f t="shared" ref="T21:T24" si="37">H21+K21+N21+Q21</f>
        <v>0</v>
      </c>
      <c r="U21" s="58">
        <f t="shared" ref="U21:U24" si="38">I21+L21+O21+R21</f>
        <v>0</v>
      </c>
      <c r="V21" s="137" t="e">
        <f t="shared" si="8"/>
        <v>#DIV/0!</v>
      </c>
      <c r="W21" s="8">
        <f t="shared" ref="W21:W24" si="39">U21-C21</f>
        <v>-3</v>
      </c>
      <c r="Y21"/>
    </row>
    <row r="22" spans="1:25" ht="27.75" customHeight="1" x14ac:dyDescent="0.25">
      <c r="A22" s="36">
        <v>12</v>
      </c>
      <c r="B22" s="49" t="s">
        <v>224</v>
      </c>
      <c r="C22" s="18">
        <f>COUNTIFS('PAS  2022 '!$C$13:$C$87,'STAT PAS '!$B22)</f>
        <v>0</v>
      </c>
      <c r="D22" s="38">
        <f t="shared" si="0"/>
        <v>0</v>
      </c>
      <c r="E22" s="18">
        <f>COUNTIFS('PAS  2022 '!$J$13:$J$87,'STAT PAS '!$B22)</f>
        <v>4</v>
      </c>
      <c r="F22" s="141">
        <f t="shared" si="1"/>
        <v>5.3333333333333337E-2</v>
      </c>
      <c r="G22" s="144">
        <f>COUNTIFS('PAS  2022 '!$C$13:$C$87,'STAT PAS '!$B22,'PAS  2022 '!$T$13:$T$87,'STAT PAS '!I$6,'PAS  2022 '!$S$13:$S$87,'STAT PAS '!G$6)</f>
        <v>0</v>
      </c>
      <c r="H22" s="18">
        <f>COUNTIFS('PAS  2022 '!$C$13:$C$87,'STAT PAS '!$B22,'PAS  2022 '!$T$13:$T$87,'STAT PAS '!I$6,'PAS  2022 '!$S$13:$S$87,'STAT PAS '!H$6)</f>
        <v>0</v>
      </c>
      <c r="I22" s="147">
        <f t="shared" si="32"/>
        <v>0</v>
      </c>
      <c r="J22" s="144">
        <f>COUNTIFS('PAS  2022 '!$C$13:$C$87,'STAT PAS '!$B22,'PAS  2022 '!$T$13:$T$87,'STAT PAS '!L$6,'PAS  2022 '!$S$13:$S$87,'STAT PAS '!J$6)</f>
        <v>0</v>
      </c>
      <c r="K22" s="18">
        <f>COUNTIFS('PAS  2022 '!$C$13:$C$87,'STAT PAS '!$B22,'PAS  2022 '!$T$13:$T$87,'STAT PAS '!L$6,'PAS  2022 '!$S$13:$S$87,'STAT PAS '!K$6)</f>
        <v>0</v>
      </c>
      <c r="L22" s="155">
        <f t="shared" si="33"/>
        <v>0</v>
      </c>
      <c r="M22" s="152">
        <f>COUNTIFS('PAS  2022 '!$C$13:$C$87,'STAT PAS '!$B22,'PAS  2022 '!$T$13:$T$87,'STAT PAS '!O$6,'PAS  2022 '!$S$13:$S$87,'STAT PAS '!M$6)</f>
        <v>0</v>
      </c>
      <c r="N22" s="18">
        <f>COUNTIFS('PAS  2022 '!$C$13:$C$87,'STAT PAS '!$B22,'PAS  2022 '!$T$13:$T$87,'STAT PAS '!O$6,'PAS  2022 '!$S$13:$S$87,'STAT PAS '!N$6)</f>
        <v>0</v>
      </c>
      <c r="O22" s="147">
        <f t="shared" si="34"/>
        <v>0</v>
      </c>
      <c r="P22" s="144">
        <f>COUNTIFS('PAS  2022 '!$C$13:$C$87,'STAT PAS '!$B22,'PAS  2022 '!$T$13:$T$87,'STAT PAS '!R$6,'PAS  2022 '!$S$13:$S$87,'STAT PAS '!P$6)</f>
        <v>0</v>
      </c>
      <c r="Q22" s="18">
        <f>COUNTIFS('PAS  2022 '!$C$13:$C$87,'STAT PAS '!$B22,'PAS  2022 '!$T$13:$T$87,'STAT PAS '!R$6,'PAS  2022 '!$S$13:$S$87,'STAT PAS '!Q$6)</f>
        <v>0</v>
      </c>
      <c r="R22" s="155">
        <f t="shared" si="35"/>
        <v>0</v>
      </c>
      <c r="S22" s="29">
        <f t="shared" si="36"/>
        <v>0</v>
      </c>
      <c r="T22" s="30">
        <f t="shared" si="37"/>
        <v>0</v>
      </c>
      <c r="U22" s="58">
        <f t="shared" si="38"/>
        <v>0</v>
      </c>
      <c r="V22" s="137" t="e">
        <f t="shared" si="8"/>
        <v>#DIV/0!</v>
      </c>
      <c r="W22" s="8">
        <f t="shared" si="39"/>
        <v>0</v>
      </c>
      <c r="Y22"/>
    </row>
    <row r="23" spans="1:25" ht="27.75" customHeight="1" x14ac:dyDescent="0.25">
      <c r="A23" s="36">
        <v>12</v>
      </c>
      <c r="B23" s="56" t="s">
        <v>223</v>
      </c>
      <c r="C23" s="18">
        <f>COUNTIFS('PAS  2022 '!$C$13:$C$87,'STAT PAS '!$B23)</f>
        <v>0</v>
      </c>
      <c r="D23" s="38">
        <f t="shared" si="0"/>
        <v>0</v>
      </c>
      <c r="E23" s="18">
        <f>COUNTIFS('PAS  2022 '!$J$13:$J$87,'STAT PAS '!$B23)</f>
        <v>3</v>
      </c>
      <c r="F23" s="141">
        <f t="shared" si="1"/>
        <v>0.04</v>
      </c>
      <c r="G23" s="144">
        <f>COUNTIFS('PAS  2022 '!$C$13:$C$87,'STAT PAS '!$B23,'PAS  2022 '!$T$13:$T$87,'STAT PAS '!I$6,'PAS  2022 '!$S$13:$S$87,'STAT PAS '!G$6)</f>
        <v>0</v>
      </c>
      <c r="H23" s="18">
        <f>COUNTIFS('PAS  2022 '!$C$13:$C$87,'STAT PAS '!$B23,'PAS  2022 '!$T$13:$T$87,'STAT PAS '!I$6,'PAS  2022 '!$S$13:$S$87,'STAT PAS '!H$6)</f>
        <v>0</v>
      </c>
      <c r="I23" s="147">
        <f t="shared" ref="I23" si="40">G23+H23</f>
        <v>0</v>
      </c>
      <c r="J23" s="144">
        <f>COUNTIFS('PAS  2022 '!$C$13:$C$87,'STAT PAS '!$B23,'PAS  2022 '!$T$13:$T$87,'STAT PAS '!L$6,'PAS  2022 '!$S$13:$S$87,'STAT PAS '!J$6)</f>
        <v>0</v>
      </c>
      <c r="K23" s="18">
        <f>COUNTIFS('PAS  2022 '!$C$13:$C$87,'STAT PAS '!$B23,'PAS  2022 '!$T$13:$T$87,'STAT PAS '!L$6,'PAS  2022 '!$S$13:$S$87,'STAT PAS '!K$6)</f>
        <v>0</v>
      </c>
      <c r="L23" s="155">
        <f t="shared" ref="L23" si="41">J23+K23</f>
        <v>0</v>
      </c>
      <c r="M23" s="152">
        <f>COUNTIFS('PAS  2022 '!$C$13:$C$87,'STAT PAS '!$B23,'PAS  2022 '!$T$13:$T$87,'STAT PAS '!O$6,'PAS  2022 '!$S$13:$S$87,'STAT PAS '!M$6)</f>
        <v>0</v>
      </c>
      <c r="N23" s="18">
        <f>COUNTIFS('PAS  2022 '!$C$13:$C$87,'STAT PAS '!$B23,'PAS  2022 '!$T$13:$T$87,'STAT PAS '!O$6,'PAS  2022 '!$S$13:$S$87,'STAT PAS '!N$6)</f>
        <v>0</v>
      </c>
      <c r="O23" s="147">
        <f t="shared" ref="O23" si="42">M23+N23</f>
        <v>0</v>
      </c>
      <c r="P23" s="144">
        <f>COUNTIFS('PAS  2022 '!$C$13:$C$87,'STAT PAS '!$B23,'PAS  2022 '!$T$13:$T$87,'STAT PAS '!R$6,'PAS  2022 '!$S$13:$S$87,'STAT PAS '!P$6)</f>
        <v>0</v>
      </c>
      <c r="Q23" s="18">
        <f>COUNTIFS('PAS  2022 '!$C$13:$C$87,'STAT PAS '!$B23,'PAS  2022 '!$T$13:$T$87,'STAT PAS '!R$6,'PAS  2022 '!$S$13:$S$87,'STAT PAS '!Q$6)</f>
        <v>0</v>
      </c>
      <c r="R23" s="155">
        <f t="shared" ref="R23" si="43">P23+Q23</f>
        <v>0</v>
      </c>
      <c r="S23" s="29">
        <f t="shared" ref="S23" si="44">G23+J23+M23+P23</f>
        <v>0</v>
      </c>
      <c r="T23" s="30">
        <f t="shared" ref="T23" si="45">H23+K23+N23+Q23</f>
        <v>0</v>
      </c>
      <c r="U23" s="58">
        <f t="shared" ref="U23" si="46">I23+L23+O23+R23</f>
        <v>0</v>
      </c>
      <c r="V23" s="137" t="e">
        <f t="shared" si="8"/>
        <v>#DIV/0!</v>
      </c>
      <c r="W23" s="8">
        <f t="shared" ref="W23" si="47">U23-C23</f>
        <v>0</v>
      </c>
      <c r="Y23"/>
    </row>
    <row r="24" spans="1:25" ht="23.25" customHeight="1" x14ac:dyDescent="0.25">
      <c r="A24" s="36">
        <v>12</v>
      </c>
      <c r="B24" s="49" t="s">
        <v>132</v>
      </c>
      <c r="C24" s="18">
        <f>COUNTIFS('PAS  2022 '!$C$13:$C$87,'STAT PAS '!$B24)</f>
        <v>1</v>
      </c>
      <c r="D24" s="38">
        <f t="shared" si="0"/>
        <v>3.8461538461538464E-2</v>
      </c>
      <c r="E24" s="18">
        <f>COUNTIFS('PAS  2022 '!$J$13:$J$87,'STAT PAS '!$B24)</f>
        <v>3</v>
      </c>
      <c r="F24" s="141">
        <f t="shared" si="1"/>
        <v>0.04</v>
      </c>
      <c r="G24" s="144">
        <f>COUNTIFS('PAS  2022 '!$C$13:$C$87,'STAT PAS '!$B24,'PAS  2022 '!$T$13:$T$87,'STAT PAS '!I$6,'PAS  2022 '!$S$13:$S$87,'STAT PAS '!G$6)</f>
        <v>0</v>
      </c>
      <c r="H24" s="18">
        <f>COUNTIFS('PAS  2022 '!$C$13:$C$87,'STAT PAS '!$B24,'PAS  2022 '!$T$13:$T$87,'STAT PAS '!I$6,'PAS  2022 '!$S$13:$S$87,'STAT PAS '!H$6)</f>
        <v>0</v>
      </c>
      <c r="I24" s="147">
        <f t="shared" si="32"/>
        <v>0</v>
      </c>
      <c r="J24" s="144">
        <f>COUNTIFS('PAS  2022 '!$C$13:$C$87,'STAT PAS '!$B24,'PAS  2022 '!$T$13:$T$87,'STAT PAS '!L$6,'PAS  2022 '!$S$13:$S$87,'STAT PAS '!J$6)</f>
        <v>0</v>
      </c>
      <c r="K24" s="18">
        <f>COUNTIFS('PAS  2022 '!$C$13:$C$87,'STAT PAS '!$B24,'PAS  2022 '!$T$13:$T$87,'STAT PAS '!L$6,'PAS  2022 '!$S$13:$S$87,'STAT PAS '!K$6)</f>
        <v>0</v>
      </c>
      <c r="L24" s="155">
        <f>J24+K24</f>
        <v>0</v>
      </c>
      <c r="M24" s="152">
        <f>COUNTIFS('PAS  2022 '!$C$13:$C$87,'STAT PAS '!$B24,'PAS  2022 '!$T$13:$T$87,'STAT PAS '!O$6,'PAS  2022 '!$S$13:$S$87,'STAT PAS '!M$6)</f>
        <v>0</v>
      </c>
      <c r="N24" s="18">
        <f>COUNTIFS('PAS  2022 '!$C$13:$C$87,'STAT PAS '!$B24,'PAS  2022 '!$T$13:$T$87,'STAT PAS '!O$6,'PAS  2022 '!$S$13:$S$87,'STAT PAS '!N$6)</f>
        <v>0</v>
      </c>
      <c r="O24" s="147">
        <f t="shared" si="34"/>
        <v>0</v>
      </c>
      <c r="P24" s="144">
        <f>COUNTIFS('PAS  2022 '!$C$13:$C$87,'STAT PAS '!$B24,'PAS  2022 '!$T$13:$T$87,'STAT PAS '!R$6,'PAS  2022 '!$S$13:$S$87,'STAT PAS '!P$6)</f>
        <v>0</v>
      </c>
      <c r="Q24" s="18">
        <f>COUNTIFS('PAS  2022 '!$C$13:$C$87,'STAT PAS '!$B24,'PAS  2022 '!$T$13:$T$87,'STAT PAS '!R$6,'PAS  2022 '!$S$13:$S$87,'STAT PAS '!Q$6)</f>
        <v>0</v>
      </c>
      <c r="R24" s="155">
        <f t="shared" si="35"/>
        <v>0</v>
      </c>
      <c r="S24" s="29">
        <f t="shared" si="36"/>
        <v>0</v>
      </c>
      <c r="T24" s="30">
        <f t="shared" si="37"/>
        <v>0</v>
      </c>
      <c r="U24" s="58">
        <f t="shared" si="38"/>
        <v>0</v>
      </c>
      <c r="V24" s="137" t="e">
        <f t="shared" si="8"/>
        <v>#DIV/0!</v>
      </c>
      <c r="W24" s="8">
        <f t="shared" si="39"/>
        <v>-1</v>
      </c>
      <c r="Y24"/>
    </row>
    <row r="25" spans="1:25" ht="21.75" customHeight="1" x14ac:dyDescent="0.25">
      <c r="A25" s="36">
        <v>12</v>
      </c>
      <c r="B25" s="49" t="s">
        <v>131</v>
      </c>
      <c r="C25" s="18">
        <f>COUNTIFS('PAS  2022 '!$C$13:$C$87,'STAT PAS '!$B25)</f>
        <v>0</v>
      </c>
      <c r="D25" s="38">
        <f t="shared" si="0"/>
        <v>0</v>
      </c>
      <c r="E25" s="18">
        <f>COUNTIFS('PAS  2022 '!$J$13:$J$87,'STAT PAS '!$B25)</f>
        <v>0</v>
      </c>
      <c r="F25" s="141">
        <f t="shared" si="1"/>
        <v>0</v>
      </c>
      <c r="G25" s="144">
        <f>COUNTIFS('PAS  2022 '!$C$13:$C$87,'STAT PAS '!$B25,'PAS  2022 '!$T$13:$T$87,'STAT PAS '!I$6,'PAS  2022 '!$S$13:$S$87,'STAT PAS '!G$6)</f>
        <v>0</v>
      </c>
      <c r="H25" s="18">
        <f>COUNTIFS('PAS  2022 '!$C$13:$C$87,'STAT PAS '!$B25,'PAS  2022 '!$T$13:$T$87,'STAT PAS '!I$6,'PAS  2022 '!$S$13:$S$87,'STAT PAS '!H$6)</f>
        <v>0</v>
      </c>
      <c r="I25" s="147">
        <f t="shared" si="10"/>
        <v>0</v>
      </c>
      <c r="J25" s="144">
        <f>COUNTIFS('PAS  2022 '!$C$13:$C$87,'STAT PAS '!$B25,'PAS  2022 '!$T$13:$T$87,'STAT PAS '!L$6,'PAS  2022 '!$S$13:$S$87,'STAT PAS '!J$6)</f>
        <v>0</v>
      </c>
      <c r="K25" s="18">
        <f>COUNTIFS('PAS  2022 '!$C$13:$C$87,'STAT PAS '!$B25,'PAS  2022 '!$T$13:$T$87,'STAT PAS '!L$6,'PAS  2022 '!$S$13:$S$87,'STAT PAS '!K$6)</f>
        <v>0</v>
      </c>
      <c r="L25" s="155">
        <f t="shared" si="11"/>
        <v>0</v>
      </c>
      <c r="M25" s="152">
        <f>COUNTIFS('PAS  2022 '!$C$13:$C$87,'STAT PAS '!$B25,'PAS  2022 '!$T$13:$T$87,'STAT PAS '!O$6,'PAS  2022 '!$S$13:$S$87,'STAT PAS '!M$6)</f>
        <v>0</v>
      </c>
      <c r="N25" s="18">
        <f>COUNTIFS('PAS  2022 '!$C$13:$C$87,'STAT PAS '!$B25,'PAS  2022 '!$T$13:$T$87,'STAT PAS '!O$6,'PAS  2022 '!$S$13:$S$87,'STAT PAS '!N$6)</f>
        <v>0</v>
      </c>
      <c r="O25" s="147">
        <f t="shared" si="12"/>
        <v>0</v>
      </c>
      <c r="P25" s="144">
        <f>COUNTIFS('PAS  2022 '!$C$13:$C$87,'STAT PAS '!$B25,'PAS  2022 '!$T$13:$T$87,'STAT PAS '!R$6,'PAS  2022 '!$S$13:$S$87,'STAT PAS '!P$6)</f>
        <v>0</v>
      </c>
      <c r="Q25" s="18">
        <f>COUNTIFS('PAS  2022 '!$C$13:$C$87,'STAT PAS '!$B25,'PAS  2022 '!$T$13:$T$87,'STAT PAS '!R$6,'PAS  2022 '!$S$13:$S$87,'STAT PAS '!Q$6)</f>
        <v>0</v>
      </c>
      <c r="R25" s="155">
        <f t="shared" si="15"/>
        <v>0</v>
      </c>
      <c r="S25" s="29">
        <f t="shared" si="13"/>
        <v>0</v>
      </c>
      <c r="T25" s="30">
        <f t="shared" si="13"/>
        <v>0</v>
      </c>
      <c r="U25" s="58">
        <f t="shared" si="13"/>
        <v>0</v>
      </c>
      <c r="V25" s="137" t="e">
        <f t="shared" si="8"/>
        <v>#DIV/0!</v>
      </c>
      <c r="W25" s="8">
        <f t="shared" si="14"/>
        <v>0</v>
      </c>
      <c r="Y25"/>
    </row>
    <row r="26" spans="1:25" ht="29.25" customHeight="1" x14ac:dyDescent="0.25">
      <c r="A26" s="36">
        <v>13</v>
      </c>
      <c r="B26" s="49" t="s">
        <v>51</v>
      </c>
      <c r="C26" s="18">
        <f>COUNTIFS('PAS  2022 '!$C$13:$C$87,'STAT PAS '!$B26)</f>
        <v>4</v>
      </c>
      <c r="D26" s="38">
        <f t="shared" si="0"/>
        <v>0.15384615384615385</v>
      </c>
      <c r="E26" s="18">
        <f>E27+E29+E31+E32+E28+E30</f>
        <v>10</v>
      </c>
      <c r="F26" s="141">
        <f t="shared" si="1"/>
        <v>0.13333333333333333</v>
      </c>
      <c r="G26" s="144">
        <f>COUNTIFS('PAS  2022 '!$C$13:$C$87,'STAT PAS '!$B26,'PAS  2022 '!$T$13:$T$87,'STAT PAS '!I$6,'PAS  2022 '!$S$13:$S$87,'STAT PAS '!G$6)</f>
        <v>0</v>
      </c>
      <c r="H26" s="18">
        <f>COUNTIFS('PAS  2022 '!$C$13:$C$87,'STAT PAS '!$B26,'PAS  2022 '!$T$13:$T$87,'STAT PAS '!I$6,'PAS  2022 '!$S$13:$S$87,'STAT PAS '!H$6)</f>
        <v>0</v>
      </c>
      <c r="I26" s="147">
        <f>G26+H26</f>
        <v>0</v>
      </c>
      <c r="J26" s="144">
        <f>COUNTIFS('PAS  2022 '!$C$13:$C$87,'STAT PAS '!$B26,'PAS  2022 '!$T$13:$T$87,'STAT PAS '!L$6,'PAS  2022 '!$S$13:$S$87,'STAT PAS '!J$6)</f>
        <v>0</v>
      </c>
      <c r="K26" s="18">
        <f>COUNTIFS('PAS  2022 '!$C$13:$C$87,'STAT PAS '!$B26,'PAS  2022 '!$T$13:$T$87,'STAT PAS '!L$6,'PAS  2022 '!$S$13:$S$87,'STAT PAS '!K$6)</f>
        <v>0</v>
      </c>
      <c r="L26" s="155">
        <f t="shared" si="11"/>
        <v>0</v>
      </c>
      <c r="M26" s="152">
        <f>COUNTIFS('PAS  2022 '!$C$13:$C$87,'STAT PAS '!$B26,'PAS  2022 '!$T$13:$T$87,'STAT PAS '!O$6,'PAS  2022 '!$S$13:$S$87,'STAT PAS '!M$6)</f>
        <v>0</v>
      </c>
      <c r="N26" s="18">
        <f>COUNTIFS('PAS  2022 '!$C$13:$C$87,'STAT PAS '!$B26,'PAS  2022 '!$T$13:$T$87,'STAT PAS '!O$6,'PAS  2022 '!$S$13:$S$87,'STAT PAS '!N$6)</f>
        <v>0</v>
      </c>
      <c r="O26" s="147">
        <f t="shared" si="12"/>
        <v>0</v>
      </c>
      <c r="P26" s="144">
        <f>COUNTIFS('PAS  2022 '!$C$13:$C$87,'STAT PAS '!$B26,'PAS  2022 '!$T$13:$T$87,'STAT PAS '!R$6,'PAS  2022 '!$S$13:$S$87,'STAT PAS '!P$6)</f>
        <v>0</v>
      </c>
      <c r="Q26" s="18">
        <f>COUNTIFS('PAS  2022 '!$C$13:$C$87,'STAT PAS '!$B26,'PAS  2022 '!$T$13:$T$87,'STAT PAS '!R$6,'PAS  2022 '!$S$13:$S$87,'STAT PAS '!Q$6)</f>
        <v>0</v>
      </c>
      <c r="R26" s="155">
        <f t="shared" si="15"/>
        <v>0</v>
      </c>
      <c r="S26" s="29">
        <f>G26+J26+M26+P26</f>
        <v>0</v>
      </c>
      <c r="T26" s="30">
        <f t="shared" si="13"/>
        <v>0</v>
      </c>
      <c r="U26" s="58">
        <f t="shared" si="13"/>
        <v>0</v>
      </c>
      <c r="V26" s="137" t="e">
        <f t="shared" si="8"/>
        <v>#DIV/0!</v>
      </c>
      <c r="W26" s="8">
        <f t="shared" si="14"/>
        <v>-4</v>
      </c>
      <c r="Y26"/>
    </row>
    <row r="27" spans="1:25" hidden="1" x14ac:dyDescent="0.25">
      <c r="A27" s="36"/>
      <c r="B27" s="87" t="s">
        <v>215</v>
      </c>
      <c r="C27" s="18">
        <f>COUNTIFS('PAS  2022 '!$C$13:$C$87,'STAT PAS '!$B27)</f>
        <v>0</v>
      </c>
      <c r="D27" s="38">
        <f t="shared" si="0"/>
        <v>0</v>
      </c>
      <c r="E27" s="18">
        <f>COUNTIFS('PAS  2022 '!$J$13:$J$87,'STAT PAS '!$B27)</f>
        <v>1</v>
      </c>
      <c r="F27" s="141">
        <f t="shared" si="1"/>
        <v>1.3333333333333334E-2</v>
      </c>
      <c r="G27" s="144"/>
      <c r="H27" s="18"/>
      <c r="I27" s="147"/>
      <c r="J27" s="144"/>
      <c r="K27" s="28"/>
      <c r="L27" s="155"/>
      <c r="M27" s="152"/>
      <c r="N27" s="28"/>
      <c r="O27" s="147"/>
      <c r="P27" s="144"/>
      <c r="Q27" s="28"/>
      <c r="R27" s="155"/>
      <c r="S27" s="29"/>
      <c r="T27" s="30"/>
      <c r="U27" s="58"/>
      <c r="V27" s="137" t="e">
        <f t="shared" si="8"/>
        <v>#DIV/0!</v>
      </c>
      <c r="W27" s="8"/>
      <c r="Y27"/>
    </row>
    <row r="28" spans="1:25" hidden="1" x14ac:dyDescent="0.25">
      <c r="A28" s="36"/>
      <c r="B28" s="37" t="s">
        <v>216</v>
      </c>
      <c r="C28" s="18">
        <f>COUNTIFS('PAS  2022 '!$C$13:$C$87,'STAT PAS '!$B28)</f>
        <v>0</v>
      </c>
      <c r="D28" s="38">
        <f t="shared" si="0"/>
        <v>0</v>
      </c>
      <c r="E28" s="18">
        <f>COUNTIFS('PAS  2022 '!$J$13:$J$87,'STAT PAS '!$B28)</f>
        <v>1</v>
      </c>
      <c r="F28" s="141">
        <f t="shared" si="1"/>
        <v>1.3333333333333334E-2</v>
      </c>
      <c r="G28" s="144"/>
      <c r="H28" s="18"/>
      <c r="I28" s="147"/>
      <c r="J28" s="144"/>
      <c r="K28" s="28"/>
      <c r="L28" s="155"/>
      <c r="M28" s="152"/>
      <c r="N28" s="28"/>
      <c r="O28" s="147"/>
      <c r="P28" s="144"/>
      <c r="Q28" s="28"/>
      <c r="R28" s="155"/>
      <c r="S28" s="29"/>
      <c r="T28" s="30"/>
      <c r="U28" s="58"/>
      <c r="V28" s="137" t="e">
        <f t="shared" si="8"/>
        <v>#DIV/0!</v>
      </c>
      <c r="W28" s="8"/>
      <c r="Y28"/>
    </row>
    <row r="29" spans="1:25" hidden="1" x14ac:dyDescent="0.25">
      <c r="A29" s="36"/>
      <c r="B29" s="37" t="s">
        <v>217</v>
      </c>
      <c r="C29" s="18">
        <f>COUNTIFS('PAS  2022 '!$C$13:$C$87,'STAT PAS '!$B29)</f>
        <v>0</v>
      </c>
      <c r="D29" s="38">
        <f t="shared" si="0"/>
        <v>0</v>
      </c>
      <c r="E29" s="18">
        <f>COUNTIFS('PAS  2022 '!$J$13:$J$87,'STAT PAS '!$B29)</f>
        <v>1</v>
      </c>
      <c r="F29" s="141">
        <f t="shared" si="1"/>
        <v>1.3333333333333334E-2</v>
      </c>
      <c r="G29" s="144"/>
      <c r="H29" s="18"/>
      <c r="I29" s="147"/>
      <c r="J29" s="144"/>
      <c r="K29" s="28"/>
      <c r="L29" s="155"/>
      <c r="M29" s="152"/>
      <c r="N29" s="28"/>
      <c r="O29" s="147"/>
      <c r="P29" s="144"/>
      <c r="Q29" s="28"/>
      <c r="R29" s="155"/>
      <c r="S29" s="29"/>
      <c r="T29" s="30"/>
      <c r="U29" s="58"/>
      <c r="V29" s="137" t="e">
        <f t="shared" si="8"/>
        <v>#DIV/0!</v>
      </c>
      <c r="W29" s="8"/>
      <c r="Y29"/>
    </row>
    <row r="30" spans="1:25" hidden="1" x14ac:dyDescent="0.25">
      <c r="A30" s="36"/>
      <c r="B30" s="37" t="s">
        <v>221</v>
      </c>
      <c r="C30" s="18">
        <f>COUNTIFS('PAS  2022 '!$C$13:$C$87,'STAT PAS '!$B30)</f>
        <v>0</v>
      </c>
      <c r="D30" s="38">
        <f t="shared" si="0"/>
        <v>0</v>
      </c>
      <c r="E30" s="18">
        <f>COUNTIFS('PAS  2022 '!$J$13:$J$87,'STAT PAS '!$B30)</f>
        <v>3</v>
      </c>
      <c r="F30" s="141">
        <f t="shared" si="1"/>
        <v>0.04</v>
      </c>
      <c r="G30" s="144"/>
      <c r="H30" s="18"/>
      <c r="I30" s="147"/>
      <c r="J30" s="144"/>
      <c r="K30" s="28"/>
      <c r="L30" s="155"/>
      <c r="M30" s="152"/>
      <c r="N30" s="28"/>
      <c r="O30" s="147"/>
      <c r="P30" s="144"/>
      <c r="Q30" s="28"/>
      <c r="R30" s="155"/>
      <c r="S30" s="29"/>
      <c r="T30" s="30"/>
      <c r="U30" s="58"/>
      <c r="V30" s="137" t="e">
        <f t="shared" si="8"/>
        <v>#DIV/0!</v>
      </c>
      <c r="W30" s="8"/>
      <c r="Y30"/>
    </row>
    <row r="31" spans="1:25" hidden="1" x14ac:dyDescent="0.25">
      <c r="A31" s="36"/>
      <c r="B31" s="37" t="s">
        <v>205</v>
      </c>
      <c r="C31" s="18">
        <f>COUNTIFS('PAS  2022 '!$C$13:$C$87,'STAT PAS '!$B31)</f>
        <v>0</v>
      </c>
      <c r="D31" s="38">
        <f t="shared" si="0"/>
        <v>0</v>
      </c>
      <c r="E31" s="18">
        <f>COUNTIFS('PAS  2022 '!$J$13:$J$87,'STAT PAS '!$B31)</f>
        <v>2</v>
      </c>
      <c r="F31" s="141">
        <f t="shared" si="1"/>
        <v>2.6666666666666668E-2</v>
      </c>
      <c r="G31" s="144"/>
      <c r="H31" s="18"/>
      <c r="I31" s="147"/>
      <c r="J31" s="144"/>
      <c r="K31" s="28"/>
      <c r="L31" s="155"/>
      <c r="M31" s="152"/>
      <c r="N31" s="28"/>
      <c r="O31" s="147"/>
      <c r="P31" s="144"/>
      <c r="Q31" s="28"/>
      <c r="R31" s="155"/>
      <c r="S31" s="29"/>
      <c r="T31" s="30"/>
      <c r="U31" s="58"/>
      <c r="V31" s="137" t="e">
        <f t="shared" si="8"/>
        <v>#DIV/0!</v>
      </c>
      <c r="W31" s="8"/>
      <c r="Y31"/>
    </row>
    <row r="32" spans="1:25" hidden="1" x14ac:dyDescent="0.25">
      <c r="A32" s="36"/>
      <c r="B32" s="37" t="s">
        <v>186</v>
      </c>
      <c r="C32" s="18">
        <f>COUNTIFS('PAS  2022 '!$C$13:$C$87,'STAT PAS '!$B32)</f>
        <v>0</v>
      </c>
      <c r="D32" s="38">
        <f t="shared" si="0"/>
        <v>0</v>
      </c>
      <c r="E32" s="18">
        <f>COUNTIFS('PAS  2022 '!$J$13:$J$87,'STAT PAS '!$B32)</f>
        <v>2</v>
      </c>
      <c r="F32" s="141">
        <f t="shared" si="1"/>
        <v>2.6666666666666668E-2</v>
      </c>
      <c r="G32" s="144"/>
      <c r="H32" s="18"/>
      <c r="I32" s="147"/>
      <c r="J32" s="144"/>
      <c r="K32" s="28"/>
      <c r="L32" s="155"/>
      <c r="M32" s="152"/>
      <c r="N32" s="28"/>
      <c r="O32" s="147"/>
      <c r="P32" s="144"/>
      <c r="Q32" s="28"/>
      <c r="R32" s="155"/>
      <c r="S32" s="29"/>
      <c r="T32" s="30"/>
      <c r="U32" s="58"/>
      <c r="V32" s="137" t="e">
        <f t="shared" si="8"/>
        <v>#DIV/0!</v>
      </c>
      <c r="W32" s="8"/>
      <c r="Y32"/>
    </row>
    <row r="33" spans="1:25" s="9" customFormat="1" ht="15.75" hidden="1" x14ac:dyDescent="0.25">
      <c r="A33" s="23"/>
      <c r="B33" s="26"/>
      <c r="C33" s="24"/>
      <c r="D33" s="25"/>
      <c r="E33" s="24"/>
      <c r="F33" s="142"/>
      <c r="G33" s="19"/>
      <c r="H33" s="19"/>
      <c r="I33" s="148"/>
      <c r="J33" s="29"/>
      <c r="K33" s="29"/>
      <c r="L33" s="156"/>
      <c r="M33" s="153"/>
      <c r="N33" s="29"/>
      <c r="O33" s="148"/>
      <c r="P33" s="157"/>
      <c r="Q33" s="29"/>
      <c r="R33" s="156"/>
      <c r="S33" s="29"/>
      <c r="T33" s="30"/>
      <c r="U33" s="59"/>
      <c r="V33" s="137" t="e">
        <f t="shared" si="8"/>
        <v>#DIV/0!</v>
      </c>
      <c r="W33" s="8">
        <f t="shared" si="14"/>
        <v>0</v>
      </c>
      <c r="Y33"/>
    </row>
    <row r="34" spans="1:25" s="16" customFormat="1" ht="18" customHeight="1" thickBot="1" x14ac:dyDescent="0.3">
      <c r="A34" s="321" t="s">
        <v>36</v>
      </c>
      <c r="B34" s="322"/>
      <c r="C34" s="130">
        <f>SUM(C8:C26)</f>
        <v>26</v>
      </c>
      <c r="D34" s="131">
        <f>SUM(D8:D33)</f>
        <v>1</v>
      </c>
      <c r="E34" s="130">
        <f>SUM(E8:E21)+SUM(E24:E26)</f>
        <v>75</v>
      </c>
      <c r="F34" s="143">
        <f>E34/$E$34</f>
        <v>1</v>
      </c>
      <c r="G34" s="134">
        <f t="shared" ref="G34:U34" si="48">SUM(G8:G26)</f>
        <v>0</v>
      </c>
      <c r="H34" s="130">
        <f t="shared" si="48"/>
        <v>0</v>
      </c>
      <c r="I34" s="149">
        <f t="shared" si="48"/>
        <v>0</v>
      </c>
      <c r="J34" s="134">
        <f t="shared" si="48"/>
        <v>0</v>
      </c>
      <c r="K34" s="130">
        <f t="shared" si="48"/>
        <v>0</v>
      </c>
      <c r="L34" s="132">
        <f t="shared" si="48"/>
        <v>0</v>
      </c>
      <c r="M34" s="154">
        <f t="shared" si="48"/>
        <v>0</v>
      </c>
      <c r="N34" s="130">
        <f t="shared" si="48"/>
        <v>0</v>
      </c>
      <c r="O34" s="149">
        <f t="shared" si="48"/>
        <v>0</v>
      </c>
      <c r="P34" s="134">
        <f t="shared" si="48"/>
        <v>0</v>
      </c>
      <c r="Q34" s="130">
        <f t="shared" si="48"/>
        <v>0</v>
      </c>
      <c r="R34" s="132">
        <f t="shared" si="48"/>
        <v>0</v>
      </c>
      <c r="S34" s="133">
        <f t="shared" si="48"/>
        <v>0</v>
      </c>
      <c r="T34" s="130">
        <f t="shared" si="48"/>
        <v>0</v>
      </c>
      <c r="U34" s="135">
        <f t="shared" si="48"/>
        <v>0</v>
      </c>
      <c r="V34" s="138" t="e">
        <f t="shared" si="8"/>
        <v>#DIV/0!</v>
      </c>
      <c r="W34" s="15">
        <f t="shared" si="14"/>
        <v>-26</v>
      </c>
      <c r="Y34" s="17"/>
    </row>
    <row r="35" spans="1:25" s="117" customFormat="1" ht="15.75" customHeight="1" thickTop="1" x14ac:dyDescent="0.2">
      <c r="A35" s="323" t="s">
        <v>42</v>
      </c>
      <c r="B35" s="323"/>
      <c r="C35" s="323"/>
      <c r="D35" s="111"/>
      <c r="E35" s="111"/>
      <c r="F35" s="112"/>
      <c r="G35" s="112"/>
      <c r="H35" s="113" t="e">
        <f>H34/I34</f>
        <v>#DIV/0!</v>
      </c>
      <c r="I35" s="114"/>
      <c r="J35" s="114"/>
      <c r="K35" s="112" t="e">
        <f>+(K34+H34)/(L34+I34)</f>
        <v>#DIV/0!</v>
      </c>
      <c r="L35" s="112"/>
      <c r="M35" s="114"/>
      <c r="N35" s="113" t="e">
        <f>N34/O34</f>
        <v>#DIV/0!</v>
      </c>
      <c r="O35" s="114"/>
      <c r="P35" s="114"/>
      <c r="Q35" s="113" t="e">
        <f>Q34/R34</f>
        <v>#DIV/0!</v>
      </c>
      <c r="R35" s="114"/>
      <c r="S35" s="114"/>
      <c r="T35" s="113" t="e">
        <f>T34/U34</f>
        <v>#DIV/0!</v>
      </c>
      <c r="U35" s="114"/>
      <c r="V35" s="115"/>
      <c r="W35" s="116">
        <f t="shared" si="14"/>
        <v>0</v>
      </c>
      <c r="Y35" s="118"/>
    </row>
    <row r="36" spans="1:25" x14ac:dyDescent="0.25">
      <c r="L36" s="27"/>
      <c r="P36" s="2">
        <f>M34+P34</f>
        <v>0</v>
      </c>
      <c r="Q36" s="2">
        <f>N34+Q34</f>
        <v>0</v>
      </c>
      <c r="R36" s="2">
        <f>O34+R34</f>
        <v>0</v>
      </c>
      <c r="W36" s="8"/>
      <c r="Y36"/>
    </row>
    <row r="37" spans="1:25" x14ac:dyDescent="0.25">
      <c r="H37" s="8"/>
      <c r="I37" s="2">
        <f>7/8</f>
        <v>0.875</v>
      </c>
      <c r="Q37" s="113" t="e">
        <f>Q36/R36</f>
        <v>#DIV/0!</v>
      </c>
      <c r="W37" s="8"/>
      <c r="X37" s="10"/>
    </row>
    <row r="38" spans="1:25" x14ac:dyDescent="0.25">
      <c r="M38" s="8"/>
      <c r="N38" s="11"/>
      <c r="O38" s="8"/>
      <c r="S38" s="2">
        <f>T34+2</f>
        <v>2</v>
      </c>
      <c r="W38" s="8"/>
    </row>
    <row r="39" spans="1:25" x14ac:dyDescent="0.25">
      <c r="M39" s="11"/>
      <c r="R39" s="2">
        <f>Q34</f>
        <v>0</v>
      </c>
      <c r="S39" s="2" t="e">
        <f>S38/U34</f>
        <v>#DIV/0!</v>
      </c>
      <c r="W39" s="8"/>
    </row>
    <row r="40" spans="1:25" x14ac:dyDescent="0.25">
      <c r="L40" s="8"/>
      <c r="O40" s="2">
        <f>8/18</f>
        <v>0.44444444444444442</v>
      </c>
      <c r="Q40" s="8"/>
      <c r="W40" s="8"/>
    </row>
    <row r="42" spans="1:25" x14ac:dyDescent="0.25">
      <c r="M42" s="12"/>
    </row>
  </sheetData>
  <mergeCells count="14">
    <mergeCell ref="A34:B34"/>
    <mergeCell ref="A35:C35"/>
    <mergeCell ref="A2:U2"/>
    <mergeCell ref="S3:U3"/>
    <mergeCell ref="A4:A6"/>
    <mergeCell ref="B4:B6"/>
    <mergeCell ref="C4:D6"/>
    <mergeCell ref="E4:F6"/>
    <mergeCell ref="G5:I5"/>
    <mergeCell ref="J5:L5"/>
    <mergeCell ref="M5:O5"/>
    <mergeCell ref="P5:R5"/>
    <mergeCell ref="S5:U5"/>
    <mergeCell ref="G4:U4"/>
  </mergeCells>
  <printOptions horizontalCentered="1" verticalCentered="1"/>
  <pageMargins left="0.15748031496062992" right="0.15748031496062992" top="0.31496062992125984" bottom="0.39370078740157483"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PAS  2022 </vt:lpstr>
      <vt:lpstr>STAT PAS </vt:lpstr>
      <vt:lpstr>'PAS  2022 '!Impression_des_titres</vt:lpstr>
      <vt:lpstr>'PAS  2022 '!Zone_d_impression</vt:lpstr>
      <vt:lpstr>'STAT PAS '!Zone_d_impression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kouadio jean-marc</dc:creator>
  <cp:lastModifiedBy>kaka marcelin</cp:lastModifiedBy>
  <cp:lastPrinted>2022-09-20T08:32:46Z</cp:lastPrinted>
  <dcterms:created xsi:type="dcterms:W3CDTF">2020-01-21T18:04:49Z</dcterms:created>
  <dcterms:modified xsi:type="dcterms:W3CDTF">2022-09-23T16:58:21Z</dcterms:modified>
</cp:coreProperties>
</file>